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30"/>
  </bookViews>
  <sheets>
    <sheet name="PL" sheetId="3" r:id="rId1"/>
  </sheets>
  <calcPr calcId="144525"/>
</workbook>
</file>

<file path=xl/sharedStrings.xml><?xml version="1.0" encoding="utf-8"?>
<sst xmlns="http://schemas.openxmlformats.org/spreadsheetml/2006/main" count="157" uniqueCount="140">
  <si>
    <t>MYGA TRADING LLC LIMITED</t>
  </si>
  <si>
    <t>ADD:UNIT D 16/F ONE CAPITAL PLACE 18 
LUARD ROAD WAN CHAI HK  
ATTN:Echo Chan   
TEL:008615018796671</t>
  </si>
  <si>
    <t>PACKING LIST</t>
  </si>
  <si>
    <t>Shipping mark:Rafeed</t>
  </si>
  <si>
    <t xml:space="preserve">Consignee:
Advanced smart systems LLC
lebanon , gazir , main road , Robert Slaiby building 
Contact person : Mario karam 
Mob : 009613-105453
</t>
  </si>
  <si>
    <r>
      <rPr>
        <sz val="8"/>
        <rFont val="Verdana"/>
        <charset val="134"/>
      </rPr>
      <t>Description</t>
    </r>
    <r>
      <rPr>
        <sz val="8"/>
        <rFont val="宋体"/>
        <charset val="134"/>
      </rPr>
      <t>：</t>
    </r>
    <r>
      <rPr>
        <sz val="8"/>
        <rFont val="Verdana"/>
        <charset val="134"/>
      </rPr>
      <t>LED LIGHTING</t>
    </r>
  </si>
  <si>
    <r>
      <rPr>
        <b/>
        <sz val="8"/>
        <rFont val="Verdana"/>
        <charset val="134"/>
      </rPr>
      <t xml:space="preserve">Country </t>
    </r>
    <r>
      <rPr>
        <b/>
        <sz val="8"/>
        <rFont val="宋体"/>
        <charset val="134"/>
      </rPr>
      <t>国家</t>
    </r>
  </si>
  <si>
    <r>
      <rPr>
        <b/>
        <sz val="8"/>
        <rFont val="Verdana"/>
        <charset val="134"/>
      </rPr>
      <t xml:space="preserve">ITEM NO </t>
    </r>
    <r>
      <rPr>
        <b/>
        <sz val="8"/>
        <rFont val="宋体"/>
        <charset val="134"/>
      </rPr>
      <t>型号</t>
    </r>
  </si>
  <si>
    <r>
      <rPr>
        <b/>
        <sz val="8"/>
        <rFont val="Verdana"/>
        <charset val="134"/>
      </rPr>
      <t xml:space="preserve">Item </t>
    </r>
    <r>
      <rPr>
        <b/>
        <sz val="8"/>
        <rFont val="宋体"/>
        <charset val="134"/>
      </rPr>
      <t>产品</t>
    </r>
  </si>
  <si>
    <r>
      <rPr>
        <b/>
        <sz val="8"/>
        <rFont val="Verdana"/>
        <charset val="134"/>
      </rPr>
      <t xml:space="preserve">QUANTITY </t>
    </r>
    <r>
      <rPr>
        <b/>
        <sz val="8"/>
        <rFont val="黑体"/>
        <charset val="134"/>
      </rPr>
      <t>订单数量</t>
    </r>
  </si>
  <si>
    <r>
      <rPr>
        <b/>
        <sz val="8"/>
        <rFont val="Verdana"/>
        <charset val="134"/>
      </rPr>
      <t xml:space="preserve">QTY/CTN </t>
    </r>
    <r>
      <rPr>
        <b/>
        <sz val="8"/>
        <rFont val="黑体"/>
        <charset val="134"/>
      </rPr>
      <t>装箱数</t>
    </r>
  </si>
  <si>
    <r>
      <rPr>
        <b/>
        <sz val="8"/>
        <rFont val="Verdana"/>
        <charset val="134"/>
      </rPr>
      <t xml:space="preserve">CTN </t>
    </r>
    <r>
      <rPr>
        <b/>
        <sz val="8"/>
        <rFont val="黑体"/>
        <charset val="134"/>
      </rPr>
      <t>箱数</t>
    </r>
  </si>
  <si>
    <r>
      <rPr>
        <b/>
        <sz val="8"/>
        <rFont val="Verdana"/>
        <charset val="134"/>
      </rPr>
      <t xml:space="preserve">N.W </t>
    </r>
    <r>
      <rPr>
        <b/>
        <sz val="8"/>
        <rFont val="黑体"/>
        <charset val="134"/>
      </rPr>
      <t>净重</t>
    </r>
  </si>
  <si>
    <r>
      <rPr>
        <b/>
        <sz val="8"/>
        <rFont val="Verdana"/>
        <charset val="134"/>
      </rPr>
      <t xml:space="preserve">G.W </t>
    </r>
    <r>
      <rPr>
        <b/>
        <sz val="8"/>
        <rFont val="黑体"/>
        <charset val="134"/>
      </rPr>
      <t>毛重</t>
    </r>
  </si>
  <si>
    <r>
      <rPr>
        <b/>
        <sz val="8"/>
        <rFont val="Verdana"/>
        <charset val="134"/>
      </rPr>
      <t xml:space="preserve">Total N.W. </t>
    </r>
    <r>
      <rPr>
        <b/>
        <sz val="8"/>
        <rFont val="宋体"/>
        <charset val="134"/>
      </rPr>
      <t>总净重</t>
    </r>
  </si>
  <si>
    <r>
      <rPr>
        <b/>
        <sz val="8"/>
        <rFont val="Verdana"/>
        <charset val="134"/>
      </rPr>
      <t xml:space="preserve">Total G.W. </t>
    </r>
    <r>
      <rPr>
        <b/>
        <sz val="8"/>
        <rFont val="宋体"/>
        <charset val="134"/>
      </rPr>
      <t>总毛重</t>
    </r>
  </si>
  <si>
    <r>
      <rPr>
        <b/>
        <sz val="8"/>
        <rFont val="Verdana"/>
        <charset val="134"/>
      </rPr>
      <t xml:space="preserve">CTN SIZE </t>
    </r>
    <r>
      <rPr>
        <b/>
        <sz val="8"/>
        <rFont val="黑体"/>
        <charset val="134"/>
      </rPr>
      <t>外箱尺寸</t>
    </r>
    <r>
      <rPr>
        <b/>
        <sz val="8"/>
        <rFont val="Verdana"/>
        <charset val="134"/>
      </rPr>
      <t xml:space="preserve"> CM</t>
    </r>
  </si>
  <si>
    <r>
      <rPr>
        <b/>
        <sz val="8"/>
        <rFont val="Verdana"/>
        <charset val="134"/>
      </rPr>
      <t xml:space="preserve">Unit Volume </t>
    </r>
    <r>
      <rPr>
        <b/>
        <sz val="8"/>
        <rFont val="宋体"/>
        <charset val="134"/>
      </rPr>
      <t>单体积</t>
    </r>
  </si>
  <si>
    <r>
      <rPr>
        <b/>
        <sz val="8"/>
        <rFont val="Verdana"/>
        <charset val="134"/>
      </rPr>
      <t xml:space="preserve">Total Volume </t>
    </r>
    <r>
      <rPr>
        <b/>
        <sz val="8"/>
        <rFont val="宋体"/>
        <charset val="134"/>
      </rPr>
      <t>总体积</t>
    </r>
  </si>
  <si>
    <r>
      <rPr>
        <b/>
        <sz val="8"/>
        <rFont val="Verdana"/>
        <charset val="134"/>
      </rPr>
      <t>L</t>
    </r>
    <r>
      <rPr>
        <b/>
        <sz val="8"/>
        <rFont val="黑体"/>
        <charset val="134"/>
      </rPr>
      <t>长</t>
    </r>
  </si>
  <si>
    <r>
      <rPr>
        <b/>
        <sz val="8"/>
        <rFont val="Verdana"/>
        <charset val="134"/>
      </rPr>
      <t>W</t>
    </r>
    <r>
      <rPr>
        <b/>
        <sz val="8"/>
        <rFont val="黑体"/>
        <charset val="134"/>
      </rPr>
      <t>宽</t>
    </r>
  </si>
  <si>
    <r>
      <rPr>
        <b/>
        <sz val="8"/>
        <rFont val="Verdana"/>
        <charset val="134"/>
      </rPr>
      <t>H</t>
    </r>
    <r>
      <rPr>
        <b/>
        <sz val="8"/>
        <rFont val="黑体"/>
        <charset val="134"/>
      </rPr>
      <t>高</t>
    </r>
  </si>
  <si>
    <t>Tospo #58</t>
  </si>
  <si>
    <t>MR30292A</t>
  </si>
  <si>
    <t>Mar - Spotlight   GU10  2835SMD 7Pcs 1W 7watt 3000K - CRI 80 560Lumen - 0.5PF 110 - 240V Round D50   x H53mm White / plastic (Outside) - Silver  / Aluminum (Inside Stracture ) - 21g  - Warranty 2yearsNon CB'</t>
  </si>
  <si>
    <t>Tospo #81</t>
  </si>
  <si>
    <t>AN30019-D</t>
  </si>
  <si>
    <t>Anar - Bulb A60 E27 Socket 12watt 3000K - CRI 80 1050Lumen - 0.5PF 170 - 250V BULB W60 x H118mm White / plastic (Housing) - Warranty 2years Non CB</t>
  </si>
  <si>
    <t>AN30021-D</t>
  </si>
  <si>
    <t>Anar - Bulb A70 E27 Socket 15watt 3000K - CRI 80 1450Lumen - 0.5PF 170 - 250V BULB W70 x H130mm White / plastic (Housing) - Warranty 2years Non CB</t>
  </si>
  <si>
    <t>AN60022-D</t>
  </si>
  <si>
    <t>Anar - Bulb A70 E27 Socket 15watt 6500K - CRI 80 1450Lumen - 0.5PF 170 - 250V BULB W70 x H130mm White / plastic (Housing) - Warranty 2years Non CB</t>
  </si>
  <si>
    <t>OUTUX#76</t>
  </si>
  <si>
    <t>RFE-0294A</t>
  </si>
  <si>
    <t>Anis - Floodlight    Mounted with bracket 10watt Green - 700Lumen - 0.8PF 176 - 265V Rectangular  W127 x L120 x H23mm transparent / Glass (Front Cover ) - White / Aluminum (Housing) - 250g  - Warranty 3yearsNon CB</t>
  </si>
  <si>
    <t>RFE-0264A</t>
  </si>
  <si>
    <t>Anis - Floodlight    Mounted with bracket 50watt 6000K - CRI 70 4250Lumen - 0.9PF 176 - 265V Rectangular  W230 x L195 x H30mm transparent / Glass (Front Cover ) - White / Aluminum (Housing) - 820g  - Warranty 3yearsNon CB</t>
  </si>
  <si>
    <t>RFE-0266A</t>
  </si>
  <si>
    <t>Anis - Floodlight    Mounted with bracket 100watt 6000K - CRI 70 8500Lumen - 0.9PF 176 - 265V Rectangular  W297 x L242 x H32mm transparent / Glass (Front Cover ) - White / Aluminum (Housing) - 1540g  - Warranty 3yearsNon CB</t>
  </si>
  <si>
    <t>Outlux #97</t>
  </si>
  <si>
    <t>RFE-0261A</t>
  </si>
  <si>
    <t>Anis - Floodlight    Mounted with bracket 10watt 3000K - CRI 70 800Lumen - 0.8PF 176 - 265V Rectangular  W127 x L120 x H23mm transparent / Glass (Front Cover ) - White / Aluminum (Housing) - 250g  - Warranty 3yearsNon CB</t>
  </si>
  <si>
    <t>RFE-0260A</t>
  </si>
  <si>
    <t>Anis - Floodlight    Mounted with bracket 10watt 6000K - CRI 70 850Lumen - 0.8PF 176 - 265V Rectangular  W127 x L120 x H23mm transparent / Glass (Front Cover ) - White / Aluminum (Housing) - 250g  - Warranty 3yearsNon CB</t>
  </si>
  <si>
    <t>RFE-0265A</t>
  </si>
  <si>
    <t>Anis - Floodlight    Mounted with bracket 50watt 3000K - CRI 70 4000Lumen - 0.9PF 176 - 265V Rectangular  W230 x L195 x H30mm transparent / Glass (Front Cover ) - White / Aluminum (Housing) - 820g  - Warranty 3yearsNon CB</t>
  </si>
  <si>
    <t>RFE-0267A</t>
  </si>
  <si>
    <t>Anis - Floodlight    Mounted with bracket 100watt 3000K - CRI 70 8000Lumen - 0.9PF 176 - 265V Rectangular  W297 x L242 x H32mm transparent / Glass (Front Cover ) - White / Aluminum (Housing) - 1540g  - Warranty 3yearsNon CB</t>
  </si>
  <si>
    <t>GJ #80</t>
  </si>
  <si>
    <t>RFE-0095</t>
  </si>
  <si>
    <t>Lana - Recessed Panel Downlight    Recessed 3watt 6000K - CRI 70 225Lumen - 0.5PF 175 - 265V Round D85   x H14.5mm Cut out 60mm White / Aluminum (Housing) - 60g  - Warranty 2yearsNon CB</t>
  </si>
  <si>
    <t>RFE-0241</t>
  </si>
  <si>
    <t>Lana - Recessed Panel Downlight    Recessed 12watt 3000K - CRI 70 810Lumen - 0.5PF 175 - 265V Square  W171 x L171 x H10mm Cut out 154mm White / Aluminum (Housing) - 196g  - Warranty 2yearsNon CB</t>
  </si>
  <si>
    <t>RFE-0093</t>
  </si>
  <si>
    <t>Lana - Recessed Panel Downlight    Recessed 12watt 6000K - CRI 70 900Lumen - 0.5PF 175 - 265V Round D170   x H10mm Cut out 155mm White / Aluminum (Housing) - 160g  - Warranty 2yearsNon CB</t>
  </si>
  <si>
    <t>RFE-0184</t>
  </si>
  <si>
    <t>Lana - Recessed Panel Downlight    Recessed 18watt 6000K - CRI 70 1350Lumen - 0.5PF 175 - 265V Square  W225 x L225 x H10mm Cut out 204mm White / Aluminum (Housing)  - Warranty 2yearsNon CB</t>
  </si>
  <si>
    <t>RFE-0198</t>
  </si>
  <si>
    <t>Lana - Surface Panel Downlight    Surface 18watt 6000K - CRI 70 1350Lumen - 0.5PF 175 - 265V Round D208   x H28mm White / Aluminum (Housing)  - Warranty 2yearsNon CB</t>
  </si>
  <si>
    <t>RFE-0245</t>
  </si>
  <si>
    <t>Lana - Surface Panel Downlight    Surface 24watt 3000K - CRI 70 1620Lumen - 0.5PF 175 - 265V Square  W278 x L278 x H28mm Silver  / Aluminum (Housing)  - Warranty 2yearsNon CB</t>
  </si>
  <si>
    <t>RFE-0244</t>
  </si>
  <si>
    <t>Lana - Surface Panel Downlight    Surface 24watt 6000K - CRI 70 1800Lumen - 0.5PF 175 - 265V Square  W278 x L278 x H28mm Silver  / Aluminum (Housing)  - Warranty 2yearsNon CB</t>
  </si>
  <si>
    <t>Shilin #78</t>
  </si>
  <si>
    <t>RY60326-B</t>
  </si>
  <si>
    <t>Rayan - Tube Light   T8 Double Ended  PIN 12watt 6500K - CRI 70 1200Lumen - 0.5PF 176 - 264V Linear  W29 x L600 mm White / Glass (Housing) - 80g  - Warranty 2yearsNon CB</t>
  </si>
  <si>
    <t>RY30310-B</t>
  </si>
  <si>
    <t>Rayan - Tube Light   T8 Double Ended  PIN 20watt 3000K - CRI 70 1800Lumen - 0.5PF 176 - 264V Linear  W29 x L1200 mm White / Glass (Housing) - 160g  - Warranty 2yearsNon CB</t>
  </si>
  <si>
    <t>SG #96</t>
  </si>
  <si>
    <t>RFE-0279</t>
  </si>
  <si>
    <t>Rashed - Tube Light   T5  Recessed 6watt 3000K - CRI 70 378Lumen - 0.5PF 165 - 265V Linear  W22 x L300 x H34mm White / Aluminum (Housing)  - Warranty 1yearsNon CB</t>
  </si>
  <si>
    <t>RFE-0278</t>
  </si>
  <si>
    <t>Rashed - Tube Light   T5  Recessed 6watt 6500K - CRI 70 420Lumen - 0.5PF 165 - 265V Linear  W22 x L300 x H34mm White / Aluminum (Housing)  - Warranty 1yearsNon CB</t>
  </si>
  <si>
    <t>RFE-0287</t>
  </si>
  <si>
    <t>Rashed - Tube Light   T5  Recessed 8watt 3000K - CRI 70 504Lumen - 0.5PF 165 - 265V Linear  W22 x L450 x H34mm White / Aluminum (Housing)  - Warranty 1yearsNon CB</t>
  </si>
  <si>
    <t>RFE-0286</t>
  </si>
  <si>
    <t>Rashed - Tube Light   T5  Recessed 8watt 6500K - CRI 70 560Lumen - 0.5PF 165 - 265V Linear  W22 x L450 x H34mm White / Aluminum (Housing)  - Warranty 1yearsNon CB</t>
  </si>
  <si>
    <t>RFE-0281</t>
  </si>
  <si>
    <t>Rashed - Tube Light   T5  Recessed 12watt 3000K - CRI 70 756Lumen - 0.5PF 165 - 265V Linear  W22 x L600 x H34mm White / Aluminum (Housing)  - Warranty 1yearsNon CB</t>
  </si>
  <si>
    <t>RFE-0280</t>
  </si>
  <si>
    <t>Rashed - Tube Light   T5  Recessed 12watt 6500K - CRI 70 840Lumen - 0.5PF 165 - 265V Linear  W22 x L600 x H34mm White / Aluminum (Housing)  - Warranty 1yearsNon CB</t>
  </si>
  <si>
    <t>RFE-0283</t>
  </si>
  <si>
    <t>Rashed - Tube Light   T5  Recessed 14watt 3000K - CRI 70 882Lumen - 0.5PF 165 - 265V Linear  W22 x L900 x H34mm White / Aluminum (Housing)  - Warranty 1yearsNon CB</t>
  </si>
  <si>
    <t>RFE-0282</t>
  </si>
  <si>
    <t>Rashed - Tube Light   T5  Recessed 14watt 6500K - CRI 70 980Lumen - 0.5PF 165 - 265V Linear  W22 x L900 x H34mm White / Aluminum (Housing)  - Warranty 1yearsNon CB</t>
  </si>
  <si>
    <t>RFE-0321</t>
  </si>
  <si>
    <t>Rashed - Tube Light   T5  Recessed 18watt 3000K - CRI 70 1134Lumen - 0.5PF 165 - 265V Linear  W22 x L1000 x H34mm White / Aluminum (Housing)  - Warranty 1yearsNon CB</t>
  </si>
  <si>
    <t>RFE-0320</t>
  </si>
  <si>
    <t>Rashed - Tube Light   T5  Recessed 18watt 6500K - CRI 70 1260Lumen - 0.5PF 165 - 265V Linear  W22 x L1000 x H34mm White / Aluminum (Housing)  - Warranty 1yearsNon CB</t>
  </si>
  <si>
    <t>RFE-0285</t>
  </si>
  <si>
    <t>Rashed - Tube Light   T5  Recessed 24watt 3000K - CRI 70 1512Lumen - 0.5PF 165 - 265V Linear  W22 x L1200 x H34mm White / Aluminum (Housing)  - Warranty 1yearsNon CB</t>
  </si>
  <si>
    <t>RFE-0284</t>
  </si>
  <si>
    <t>Rashed - Tube Light   T5  Recessed 24watt 6500K - CRI 70 1680Lumen - 0.5PF 165 - 265V Linear  W22 x L1200 x H34mm White / Aluminum (Housing)  - Warranty 1yearsNon CB</t>
  </si>
  <si>
    <t>ATC STOCK</t>
  </si>
  <si>
    <t>RFE-0305</t>
  </si>
  <si>
    <t>Down light 36W 3602lm 180-265V 50/60Hz Size:225*65mm Cutting205mm 6000K W</t>
  </si>
  <si>
    <t>RFE-0306</t>
  </si>
  <si>
    <t>Down light 36W 3274lm 180-265V 50/60Hz Size:225*65mm Cutting205mm 3000K WW</t>
  </si>
  <si>
    <t>RFE-0289A</t>
  </si>
  <si>
    <t xml:space="preserve">Candle light C35 480lm 4W 220-240V normal shape E14 CRI&gt;80 W 6000K </t>
  </si>
  <si>
    <t>RFE-0290A</t>
  </si>
  <si>
    <t xml:space="preserve">Candle light C35 480lm 4W 220-240V normal shape E14 CRI&gt;80 WW 3000K </t>
  </si>
  <si>
    <t>RFE-0292A</t>
  </si>
  <si>
    <t xml:space="preserve">Candel Tail C35 480lm 4W 220-240V curve shape E14 CRI&gt;80  W 3000K </t>
  </si>
  <si>
    <t>RFE-0204</t>
  </si>
  <si>
    <t>Accessories Frame for surface mounted version 60x60cm Panel light</t>
  </si>
  <si>
    <t>CSZG</t>
  </si>
  <si>
    <t>RFE-0134A</t>
  </si>
  <si>
    <t>Plug For Strips 220V 50m 2835 12mm strips 2pin</t>
  </si>
  <si>
    <t>LHO #64</t>
  </si>
  <si>
    <t>RFE-0098A,</t>
  </si>
  <si>
    <t>Taj - Strip light    Surface 2835SMD 180Pcs/1M  7watt/m 3000K - CRI 70 625Lumen/m - 1PF 220 - 240V Linear  W17 x L50000 x H7mm transparent / PVC (Housing) - White / FPCB (Inside Stracture ) - 7200g  - Warranty 2yearsNon CB</t>
  </si>
  <si>
    <t>RFE-0167A,</t>
  </si>
  <si>
    <t>Taj - Strip light    Surface 2835SMD 180Pcs/1M  7watt/m 6000K - CRI 70 640Lumen/m - 1PF 220 - 240V Linear  W17 x L50000 x H7mm transparent / PVC (Housing) - White / FPCB (Inside Stracture ) - 7200g  - Warranty 2yearsNon CB</t>
  </si>
  <si>
    <t>SEE 50</t>
  </si>
  <si>
    <t>NV40221-A</t>
  </si>
  <si>
    <t>Nova - Recessed Panel Downlight    Recessed 20watt 4000K - CRI 80 1550Lumen - 0.9PF 220 - 240V Round D224   x H34mm Cut out 200mm White / plastic (Housing) - 200g  - Warranty 2yearsNon CB</t>
  </si>
  <si>
    <t>NV60222-A</t>
  </si>
  <si>
    <t>Nova - Recessed Panel Downlight    Recessed 20watt 6000K - CRI 80 1550Lumen - 0.9PF 220 - 240V Round D224   x H34mm Cut out 200mm White / plastic (Housing) - 200g  - Warranty 2yearsNon CB</t>
  </si>
  <si>
    <t>CTNS</t>
  </si>
  <si>
    <t>KG</t>
  </si>
  <si>
    <t>CBM</t>
  </si>
  <si>
    <t>FSL</t>
  </si>
  <si>
    <t>AZ30270</t>
  </si>
  <si>
    <t>Azhar - Candle light   C35 E14  Socket 6.5watt 3000K - CRI 80 800Lumen - 0.5PF 220 - 240V Candle Bulb  W35  x H96mm transparent / Glass (Housing) - 19g  - Warranty 2yearsNon CB</t>
  </si>
  <si>
    <t>佛照</t>
  </si>
  <si>
    <t>AZ60274</t>
  </si>
  <si>
    <t>Azhar - Candle light   C35 E14  Socket 6.5watt 6500K - CRI 80 800Lumen - 0.5PF 220 - 240V Candle Bulb  W35  x H96mm transparent / Glass (Housing) - 19g  - Warranty 2yearsNon CB</t>
  </si>
  <si>
    <t>欧陆克</t>
  </si>
  <si>
    <t>AZ30269</t>
  </si>
  <si>
    <t>Azhar - Candle light   CA35 E14  Socket 6.5watt 3000K - CRI 80 800Lumen - 0.5PF 220 - 240V Candle Bulb  W35  x H110mm transparent / Glass (Housing) - 14g  - Warranty 2yearsNon CB</t>
  </si>
  <si>
    <t>星际</t>
  </si>
  <si>
    <t>AZ60273</t>
  </si>
  <si>
    <t>Azhar - Candle light   CA35 E14  Socket 6.5watt 6500K - CRI 80 800Lumen - 0.5PF 220 - 240V Candle Bulb  W35  x H110mm transparent / Glass (Housing) - 14g  - Warranty 2yearsNon CB</t>
  </si>
  <si>
    <t>ATC-D0393</t>
  </si>
  <si>
    <t>empty promotion box of AN60020-2  12W bulb</t>
  </si>
  <si>
    <t>Cassie</t>
  </si>
  <si>
    <t>TSL-150-12</t>
  </si>
  <si>
    <t xml:space="preserve">TSL-250-12 </t>
  </si>
  <si>
    <t>Total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</si>
</sst>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5">
    <font>
      <sz val="11"/>
      <color theme="1"/>
      <name val="等线"/>
      <charset val="134"/>
      <scheme val="minor"/>
    </font>
    <font>
      <sz val="10"/>
      <name val="Verdana"/>
      <charset val="134"/>
    </font>
    <font>
      <b/>
      <sz val="10"/>
      <name val="Verdana"/>
      <charset val="134"/>
    </font>
    <font>
      <sz val="10"/>
      <color theme="1"/>
      <name val="Verdana"/>
      <charset val="134"/>
    </font>
    <font>
      <sz val="8"/>
      <color theme="1"/>
      <name val="Verdana"/>
      <charset val="134"/>
    </font>
    <font>
      <sz val="12"/>
      <name val="宋体"/>
      <charset val="134"/>
    </font>
    <font>
      <sz val="10"/>
      <color rgb="FFFF0000"/>
      <name val="Verdana"/>
      <charset val="134"/>
    </font>
    <font>
      <b/>
      <sz val="8"/>
      <color theme="1"/>
      <name val="Verdana"/>
      <charset val="134"/>
    </font>
    <font>
      <b/>
      <sz val="8"/>
      <name val="Verdana"/>
      <charset val="134"/>
    </font>
    <font>
      <sz val="8"/>
      <name val="Verdana"/>
      <charset val="134"/>
    </font>
    <font>
      <b/>
      <u/>
      <sz val="8"/>
      <name val="Verdana"/>
      <charset val="134"/>
    </font>
    <font>
      <sz val="8"/>
      <name val="Verdana"/>
      <charset val="0"/>
    </font>
    <font>
      <sz val="8"/>
      <color rgb="FFFF0000"/>
      <name val="Verdana"/>
      <charset val="134"/>
    </font>
    <font>
      <sz val="10"/>
      <name val="Verdana"/>
      <charset val="0"/>
    </font>
    <font>
      <sz val="10"/>
      <color indexed="8"/>
      <name val="Verdana"/>
      <charset val="134"/>
    </font>
    <font>
      <sz val="10"/>
      <color indexed="8"/>
      <name val="Arial"/>
      <charset val="134"/>
    </font>
    <font>
      <sz val="9"/>
      <name val="Verdana"/>
      <charset val="134"/>
    </font>
    <font>
      <sz val="10"/>
      <color indexed="8"/>
      <name val="Arial"/>
      <charset val="0"/>
    </font>
    <font>
      <sz val="10"/>
      <color rgb="FF000000"/>
      <name val="Arial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indexed="8"/>
      <name val="Tahoma"/>
      <charset val="134"/>
    </font>
    <font>
      <sz val="8"/>
      <name val="宋体"/>
      <charset val="134"/>
    </font>
    <font>
      <b/>
      <sz val="8"/>
      <name val="宋体"/>
      <charset val="134"/>
    </font>
    <font>
      <b/>
      <sz val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21" fillId="0" borderId="0"/>
    <xf numFmtId="42" fontId="0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35" fillId="12" borderId="5" applyNumberFormat="0" applyAlignment="0" applyProtection="0">
      <alignment vertical="center"/>
    </xf>
    <xf numFmtId="0" fontId="36" fillId="13" borderId="10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1" fillId="0" borderId="0"/>
    <xf numFmtId="0" fontId="2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0" borderId="0"/>
    <xf numFmtId="0" fontId="25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176" fontId="10" fillId="0" borderId="1" xfId="54" applyNumberFormat="1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176" fontId="9" fillId="0" borderId="1" xfId="54" applyNumberFormat="1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left" vertical="center" wrapText="1"/>
    </xf>
    <xf numFmtId="176" fontId="9" fillId="0" borderId="1" xfId="54" applyNumberFormat="1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center" vertical="center" wrapText="1"/>
    </xf>
    <xf numFmtId="176" fontId="8" fillId="0" borderId="1" xfId="54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54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76" fontId="11" fillId="0" borderId="1" xfId="54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176" fontId="1" fillId="0" borderId="1" xfId="54" applyNumberFormat="1" applyFont="1" applyFill="1" applyBorder="1" applyAlignment="1">
      <alignment horizontal="center" vertical="center" wrapText="1"/>
    </xf>
    <xf numFmtId="0" fontId="14" fillId="0" borderId="1" xfId="55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 readingOrder="2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177" fontId="15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54" applyFont="1" applyFill="1" applyBorder="1" applyAlignment="1">
      <alignment horizontal="center" vertical="center" wrapText="1"/>
    </xf>
    <xf numFmtId="0" fontId="15" fillId="0" borderId="1" xfId="53" applyFont="1" applyFill="1" applyBorder="1" applyAlignment="1">
      <alignment horizontal="center" vertical="center" wrapText="1"/>
    </xf>
    <xf numFmtId="0" fontId="9" fillId="0" borderId="1" xfId="54" applyNumberFormat="1" applyFont="1" applyFill="1" applyBorder="1" applyAlignment="1">
      <alignment horizontal="center" vertical="center"/>
    </xf>
    <xf numFmtId="0" fontId="17" fillId="0" borderId="1" xfId="53" applyNumberFormat="1" applyFont="1" applyFill="1" applyBorder="1" applyAlignment="1">
      <alignment horizontal="center" vertical="center"/>
    </xf>
    <xf numFmtId="177" fontId="9" fillId="0" borderId="1" xfId="54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 wrapText="1"/>
    </xf>
    <xf numFmtId="0" fontId="11" fillId="0" borderId="1" xfId="44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/>
    </xf>
    <xf numFmtId="0" fontId="17" fillId="0" borderId="1" xfId="53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44" applyNumberFormat="1" applyFont="1" applyFill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horizontal="center" vertical="center" wrapText="1"/>
    </xf>
    <xf numFmtId="0" fontId="1" fillId="0" borderId="1" xfId="44" applyFont="1" applyFill="1" applyBorder="1" applyAlignment="1">
      <alignment horizontal="center" vertical="center" wrapText="1"/>
    </xf>
    <xf numFmtId="177" fontId="1" fillId="0" borderId="1" xfId="53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18" fillId="0" borderId="1" xfId="53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常规_Sheet1 2_PL-Damas-Dubai-Aug. 29, 201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Normal 2" xfId="44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常规_Sheet1_Sheet2" xfId="49"/>
    <cellStyle name="强调文字颜色 6" xfId="50" builtinId="49"/>
    <cellStyle name="40% - 强调文字颜色 6" xfId="51" builtinId="51"/>
    <cellStyle name="60% - 强调文字颜色 6" xfId="52" builtinId="52"/>
    <cellStyle name="標準_Ｇ３５SEE製日別納期（5月分追加）190416" xfId="53"/>
    <cellStyle name="常规_Sheet1" xfId="54"/>
    <cellStyle name="常规 2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</xdr:colOff>
      <xdr:row>0</xdr:row>
      <xdr:rowOff>105410</xdr:rowOff>
    </xdr:from>
    <xdr:to>
      <xdr:col>1</xdr:col>
      <xdr:colOff>523240</xdr:colOff>
      <xdr:row>0</xdr:row>
      <xdr:rowOff>948690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" y="105410"/>
          <a:ext cx="1141095" cy="8432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67"/>
  <sheetViews>
    <sheetView tabSelected="1" zoomScale="55" zoomScaleNormal="55" zoomScaleSheetLayoutView="55" topLeftCell="A55" workbookViewId="0">
      <selection activeCell="Q63" sqref="Q63"/>
    </sheetView>
  </sheetViews>
  <sheetFormatPr defaultColWidth="9" defaultRowHeight="13.5"/>
  <cols>
    <col min="1" max="1" width="9.84166666666667" style="12" customWidth="1"/>
    <col min="2" max="2" width="23.45" style="12" customWidth="1"/>
    <col min="3" max="3" width="72.775" style="13" customWidth="1"/>
    <col min="4" max="4" width="9.16666666666667" style="14"/>
    <col min="5" max="8" width="9" style="12" customWidth="1"/>
    <col min="9" max="10" width="12.6666666666667" style="12" customWidth="1"/>
    <col min="11" max="15" width="9" style="12" customWidth="1"/>
    <col min="16" max="16384" width="9" style="3"/>
  </cols>
  <sheetData>
    <row r="1" s="1" customFormat="1" ht="90.6" customHeight="1" spans="1:15">
      <c r="A1" s="15" t="s">
        <v>0</v>
      </c>
      <c r="B1" s="15"/>
      <c r="C1" s="15"/>
      <c r="D1" s="15"/>
      <c r="E1" s="15"/>
      <c r="F1" s="15"/>
      <c r="G1" s="16"/>
      <c r="H1" s="16"/>
      <c r="I1" s="16"/>
      <c r="J1" s="16"/>
      <c r="K1" s="16"/>
      <c r="L1" s="16"/>
      <c r="M1" s="16"/>
      <c r="N1" s="16"/>
      <c r="O1" s="16"/>
    </row>
    <row r="2" s="1" customFormat="1" ht="81" customHeight="1" spans="1:15">
      <c r="A2" s="17" t="s">
        <v>1</v>
      </c>
      <c r="B2" s="17"/>
      <c r="C2" s="17"/>
      <c r="D2" s="17"/>
      <c r="E2" s="17"/>
      <c r="F2" s="17"/>
      <c r="G2" s="18"/>
      <c r="H2" s="18"/>
      <c r="I2" s="18"/>
      <c r="J2" s="18"/>
      <c r="K2" s="18"/>
      <c r="L2" s="18"/>
      <c r="M2" s="18"/>
      <c r="N2" s="18"/>
      <c r="O2" s="18"/>
    </row>
    <row r="3" s="1" customFormat="1" ht="40.8" customHeight="1" spans="1:15">
      <c r="A3" s="19" t="s">
        <v>2</v>
      </c>
      <c r="B3" s="19"/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</row>
    <row r="4" s="1" customFormat="1" ht="43.8" customHeight="1" spans="1:15">
      <c r="A4" s="21" t="s">
        <v>3</v>
      </c>
      <c r="B4" s="21"/>
      <c r="C4" s="21"/>
      <c r="D4" s="21"/>
      <c r="E4" s="21"/>
      <c r="F4" s="21"/>
      <c r="G4" s="22"/>
      <c r="H4" s="22"/>
      <c r="I4" s="22"/>
      <c r="J4" s="22"/>
      <c r="K4" s="22"/>
      <c r="L4" s="22"/>
      <c r="M4" s="22"/>
      <c r="N4" s="22"/>
      <c r="O4" s="22"/>
    </row>
    <row r="5" s="1" customFormat="1" ht="82.2" customHeight="1" spans="1:15">
      <c r="A5" s="23" t="s">
        <v>4</v>
      </c>
      <c r="B5" s="23"/>
      <c r="C5" s="23"/>
      <c r="D5" s="23"/>
      <c r="E5" s="23"/>
      <c r="F5" s="23"/>
      <c r="G5" s="24"/>
      <c r="H5" s="24"/>
      <c r="I5" s="24"/>
      <c r="J5" s="24"/>
      <c r="K5" s="24"/>
      <c r="L5" s="24"/>
      <c r="M5" s="24"/>
      <c r="N5" s="24"/>
      <c r="O5" s="24"/>
    </row>
    <row r="6" s="1" customFormat="1" ht="38.4" customHeight="1" spans="1:15">
      <c r="A6" s="23" t="s">
        <v>5</v>
      </c>
      <c r="B6" s="23"/>
      <c r="C6" s="23"/>
      <c r="D6" s="23"/>
      <c r="E6" s="23"/>
      <c r="F6" s="23"/>
      <c r="G6" s="24"/>
      <c r="H6" s="24"/>
      <c r="I6" s="24"/>
      <c r="J6" s="24"/>
      <c r="K6" s="24"/>
      <c r="L6" s="24"/>
      <c r="M6" s="24"/>
      <c r="N6" s="24"/>
      <c r="O6" s="24"/>
    </row>
    <row r="7" s="2" customFormat="1" ht="33.6" customHeight="1" spans="1:15">
      <c r="A7" s="25" t="s">
        <v>6</v>
      </c>
      <c r="B7" s="15" t="s">
        <v>7</v>
      </c>
      <c r="C7" s="15" t="s">
        <v>8</v>
      </c>
      <c r="D7" s="25" t="s">
        <v>9</v>
      </c>
      <c r="E7" s="25" t="s">
        <v>10</v>
      </c>
      <c r="F7" s="25" t="s">
        <v>11</v>
      </c>
      <c r="G7" s="26" t="s">
        <v>12</v>
      </c>
      <c r="H7" s="26" t="s">
        <v>13</v>
      </c>
      <c r="I7" s="26" t="s">
        <v>14</v>
      </c>
      <c r="J7" s="26" t="s">
        <v>15</v>
      </c>
      <c r="K7" s="26" t="s">
        <v>16</v>
      </c>
      <c r="L7" s="26"/>
      <c r="M7" s="26"/>
      <c r="N7" s="26" t="s">
        <v>17</v>
      </c>
      <c r="O7" s="26" t="s">
        <v>18</v>
      </c>
    </row>
    <row r="8" s="2" customFormat="1" ht="33.6" customHeight="1" spans="1:15">
      <c r="A8" s="25"/>
      <c r="B8" s="15"/>
      <c r="C8" s="15"/>
      <c r="D8" s="25"/>
      <c r="E8" s="25"/>
      <c r="F8" s="25"/>
      <c r="G8" s="26"/>
      <c r="H8" s="26"/>
      <c r="I8" s="26"/>
      <c r="J8" s="26"/>
      <c r="K8" s="26" t="s">
        <v>19</v>
      </c>
      <c r="L8" s="26" t="s">
        <v>20</v>
      </c>
      <c r="M8" s="26" t="s">
        <v>21</v>
      </c>
      <c r="N8" s="26"/>
      <c r="O8" s="26"/>
    </row>
    <row r="9" s="3" customFormat="1" ht="37" customHeight="1" spans="1:15">
      <c r="A9" s="27" t="s">
        <v>22</v>
      </c>
      <c r="B9" s="17" t="s">
        <v>23</v>
      </c>
      <c r="C9" s="17" t="s">
        <v>24</v>
      </c>
      <c r="D9" s="28">
        <v>100</v>
      </c>
      <c r="E9" s="21">
        <v>100</v>
      </c>
      <c r="F9" s="21">
        <f>D9/E9</f>
        <v>1</v>
      </c>
      <c r="G9" s="29">
        <v>2.8</v>
      </c>
      <c r="H9" s="29">
        <v>5.2</v>
      </c>
      <c r="I9" s="66">
        <f>+F9*G9</f>
        <v>2.8</v>
      </c>
      <c r="J9" s="18">
        <f>+F9*H9</f>
        <v>5.2</v>
      </c>
      <c r="K9" s="67">
        <v>53.5</v>
      </c>
      <c r="L9" s="67">
        <v>27</v>
      </c>
      <c r="M9" s="67">
        <v>13.5</v>
      </c>
      <c r="N9" s="18">
        <f>M9*L9*K9/1000000</f>
        <v>0.01950075</v>
      </c>
      <c r="O9" s="18">
        <f>N9*F9</f>
        <v>0.01950075</v>
      </c>
    </row>
    <row r="10" s="3" customFormat="1" ht="37" customHeight="1" spans="1:15">
      <c r="A10" s="30"/>
      <c r="B10" s="17" t="s">
        <v>23</v>
      </c>
      <c r="C10" s="17" t="s">
        <v>24</v>
      </c>
      <c r="D10" s="28">
        <v>99</v>
      </c>
      <c r="E10" s="21">
        <v>99</v>
      </c>
      <c r="F10" s="21">
        <f>D10/E10</f>
        <v>1</v>
      </c>
      <c r="G10" s="29">
        <v>2.8</v>
      </c>
      <c r="H10" s="29">
        <v>5.2</v>
      </c>
      <c r="I10" s="66">
        <f>+F10*G10</f>
        <v>2.8</v>
      </c>
      <c r="J10" s="18">
        <f>+F10*H10</f>
        <v>5.2</v>
      </c>
      <c r="K10" s="67">
        <v>53.5</v>
      </c>
      <c r="L10" s="67">
        <v>27</v>
      </c>
      <c r="M10" s="67">
        <v>13.5</v>
      </c>
      <c r="N10" s="18">
        <f>M10*L10*K10/1000000</f>
        <v>0.01950075</v>
      </c>
      <c r="O10" s="18">
        <f>N10*F10</f>
        <v>0.01950075</v>
      </c>
    </row>
    <row r="11" s="3" customFormat="1" ht="37" customHeight="1" spans="1:16370">
      <c r="A11" s="31" t="s">
        <v>25</v>
      </c>
      <c r="B11" s="17" t="s">
        <v>26</v>
      </c>
      <c r="C11" s="17" t="s">
        <v>27</v>
      </c>
      <c r="D11" s="32">
        <v>990</v>
      </c>
      <c r="E11" s="21">
        <v>99</v>
      </c>
      <c r="F11" s="21">
        <f t="shared" ref="F11:F44" si="0">D11/E11</f>
        <v>10</v>
      </c>
      <c r="G11" s="33">
        <v>3</v>
      </c>
      <c r="H11" s="33">
        <v>5.3</v>
      </c>
      <c r="I11" s="66">
        <f t="shared" ref="I11:I46" si="1">+F11*G11</f>
        <v>30</v>
      </c>
      <c r="J11" s="18">
        <f t="shared" ref="J11:J44" si="2">+F11*H11</f>
        <v>53</v>
      </c>
      <c r="K11" s="17">
        <v>73.5</v>
      </c>
      <c r="L11" s="17">
        <v>21</v>
      </c>
      <c r="M11" s="17">
        <v>38.5</v>
      </c>
      <c r="N11" s="18">
        <f t="shared" ref="N11:N32" si="3">M11*L11*K11/1000000</f>
        <v>0.05942475</v>
      </c>
      <c r="O11" s="18">
        <f t="shared" ref="O11:O49" si="4">N11*F11</f>
        <v>0.5942475</v>
      </c>
      <c r="XEM11"/>
      <c r="XEN11"/>
      <c r="XEO11"/>
      <c r="XEP11"/>
    </row>
    <row r="12" s="3" customFormat="1" ht="37" customHeight="1" spans="1:16370">
      <c r="A12" s="31"/>
      <c r="B12" s="17" t="s">
        <v>26</v>
      </c>
      <c r="C12" s="17" t="s">
        <v>27</v>
      </c>
      <c r="D12" s="32">
        <v>10</v>
      </c>
      <c r="E12" s="21">
        <v>10</v>
      </c>
      <c r="F12" s="21">
        <f t="shared" si="0"/>
        <v>1</v>
      </c>
      <c r="G12" s="33">
        <v>3</v>
      </c>
      <c r="H12" s="33">
        <v>5.3</v>
      </c>
      <c r="I12" s="66">
        <f t="shared" si="1"/>
        <v>3</v>
      </c>
      <c r="J12" s="18">
        <f t="shared" si="2"/>
        <v>5.3</v>
      </c>
      <c r="K12" s="17">
        <v>73.5</v>
      </c>
      <c r="L12" s="17">
        <v>21</v>
      </c>
      <c r="M12" s="17">
        <v>38.5</v>
      </c>
      <c r="N12" s="18">
        <f t="shared" si="3"/>
        <v>0.05942475</v>
      </c>
      <c r="O12" s="18">
        <f t="shared" si="4"/>
        <v>0.05942475</v>
      </c>
      <c r="XEM12"/>
      <c r="XEN12"/>
      <c r="XEO12"/>
      <c r="XEP12"/>
    </row>
    <row r="13" s="4" customFormat="1" ht="46" customHeight="1" spans="1:15">
      <c r="A13" s="31"/>
      <c r="B13" s="17" t="s">
        <v>28</v>
      </c>
      <c r="C13" s="17" t="s">
        <v>29</v>
      </c>
      <c r="D13" s="32">
        <v>1000</v>
      </c>
      <c r="E13" s="21">
        <v>100</v>
      </c>
      <c r="F13" s="21">
        <f t="shared" si="0"/>
        <v>10</v>
      </c>
      <c r="G13" s="33">
        <v>4.7</v>
      </c>
      <c r="H13" s="33">
        <v>7.6</v>
      </c>
      <c r="I13" s="66">
        <f t="shared" si="1"/>
        <v>47</v>
      </c>
      <c r="J13" s="18">
        <f t="shared" si="2"/>
        <v>76</v>
      </c>
      <c r="K13" s="67">
        <v>72</v>
      </c>
      <c r="L13" s="67">
        <v>36.5</v>
      </c>
      <c r="M13" s="67">
        <v>28</v>
      </c>
      <c r="N13" s="18">
        <f t="shared" si="3"/>
        <v>0.073584</v>
      </c>
      <c r="O13" s="18">
        <f t="shared" si="4"/>
        <v>0.73584</v>
      </c>
    </row>
    <row r="14" s="4" customFormat="1" ht="46" customHeight="1" spans="1:15">
      <c r="A14" s="31"/>
      <c r="B14" s="17" t="s">
        <v>30</v>
      </c>
      <c r="C14" s="17" t="s">
        <v>31</v>
      </c>
      <c r="D14" s="32">
        <v>1000</v>
      </c>
      <c r="E14" s="21">
        <v>100</v>
      </c>
      <c r="F14" s="21">
        <f t="shared" si="0"/>
        <v>10</v>
      </c>
      <c r="G14" s="33">
        <v>4.7</v>
      </c>
      <c r="H14" s="33">
        <v>7.6</v>
      </c>
      <c r="I14" s="66">
        <f t="shared" si="1"/>
        <v>47</v>
      </c>
      <c r="J14" s="18">
        <f t="shared" si="2"/>
        <v>76</v>
      </c>
      <c r="K14" s="67">
        <v>72</v>
      </c>
      <c r="L14" s="67">
        <v>36.5</v>
      </c>
      <c r="M14" s="67">
        <v>28</v>
      </c>
      <c r="N14" s="18">
        <f t="shared" si="3"/>
        <v>0.073584</v>
      </c>
      <c r="O14" s="18">
        <f t="shared" si="4"/>
        <v>0.73584</v>
      </c>
    </row>
    <row r="15" s="4" customFormat="1" ht="46" customHeight="1" spans="1:15">
      <c r="A15" s="31" t="s">
        <v>32</v>
      </c>
      <c r="B15" s="17" t="s">
        <v>33</v>
      </c>
      <c r="C15" s="17" t="s">
        <v>34</v>
      </c>
      <c r="D15" s="34">
        <v>240</v>
      </c>
      <c r="E15" s="35">
        <v>60</v>
      </c>
      <c r="F15" s="21">
        <f t="shared" si="0"/>
        <v>4</v>
      </c>
      <c r="G15" s="22">
        <v>15.4</v>
      </c>
      <c r="H15" s="22">
        <v>17.8</v>
      </c>
      <c r="I15" s="66">
        <f t="shared" si="1"/>
        <v>61.6</v>
      </c>
      <c r="J15" s="18">
        <f t="shared" si="2"/>
        <v>71.2</v>
      </c>
      <c r="K15" s="68">
        <v>40.4</v>
      </c>
      <c r="L15" s="68">
        <v>31</v>
      </c>
      <c r="M15" s="68">
        <v>28.4</v>
      </c>
      <c r="N15" s="18">
        <f t="shared" si="3"/>
        <v>0.03556816</v>
      </c>
      <c r="O15" s="18">
        <f t="shared" si="4"/>
        <v>0.14227264</v>
      </c>
    </row>
    <row r="16" s="4" customFormat="1" ht="46" customHeight="1" spans="1:15">
      <c r="A16" s="31"/>
      <c r="B16" s="17" t="s">
        <v>35</v>
      </c>
      <c r="C16" s="17" t="s">
        <v>36</v>
      </c>
      <c r="D16" s="34">
        <v>150</v>
      </c>
      <c r="E16" s="35">
        <v>10</v>
      </c>
      <c r="F16" s="21">
        <f t="shared" si="0"/>
        <v>15</v>
      </c>
      <c r="G16" s="22">
        <v>8.3</v>
      </c>
      <c r="H16" s="22">
        <v>9.3</v>
      </c>
      <c r="I16" s="66">
        <f t="shared" si="1"/>
        <v>124.5</v>
      </c>
      <c r="J16" s="18">
        <f t="shared" si="2"/>
        <v>139.5</v>
      </c>
      <c r="K16" s="68">
        <v>39</v>
      </c>
      <c r="L16" s="68">
        <v>24.5</v>
      </c>
      <c r="M16" s="68">
        <v>21</v>
      </c>
      <c r="N16" s="18">
        <f t="shared" si="3"/>
        <v>0.0200655</v>
      </c>
      <c r="O16" s="18">
        <f t="shared" si="4"/>
        <v>0.3009825</v>
      </c>
    </row>
    <row r="17" s="4" customFormat="1" ht="46" customHeight="1" spans="1:15">
      <c r="A17" s="31"/>
      <c r="B17" s="17" t="s">
        <v>37</v>
      </c>
      <c r="C17" s="17" t="s">
        <v>38</v>
      </c>
      <c r="D17" s="34">
        <v>150</v>
      </c>
      <c r="E17" s="35">
        <v>5</v>
      </c>
      <c r="F17" s="21">
        <f t="shared" si="0"/>
        <v>30</v>
      </c>
      <c r="G17" s="22">
        <v>7.9</v>
      </c>
      <c r="H17" s="22">
        <v>8.6</v>
      </c>
      <c r="I17" s="66">
        <f t="shared" si="1"/>
        <v>237</v>
      </c>
      <c r="J17" s="18">
        <f t="shared" si="2"/>
        <v>258</v>
      </c>
      <c r="K17" s="68">
        <v>31.2</v>
      </c>
      <c r="L17" s="68">
        <v>21</v>
      </c>
      <c r="M17" s="68">
        <v>26.2</v>
      </c>
      <c r="N17" s="18">
        <f t="shared" si="3"/>
        <v>0.01716624</v>
      </c>
      <c r="O17" s="18">
        <f t="shared" si="4"/>
        <v>0.5149872</v>
      </c>
    </row>
    <row r="18" s="5" customFormat="1" ht="46" customHeight="1" spans="1:15">
      <c r="A18" s="27" t="s">
        <v>39</v>
      </c>
      <c r="B18" s="36" t="s">
        <v>40</v>
      </c>
      <c r="C18" s="37" t="s">
        <v>41</v>
      </c>
      <c r="D18" s="38">
        <v>660</v>
      </c>
      <c r="E18" s="35">
        <v>60</v>
      </c>
      <c r="F18" s="21">
        <f t="shared" si="0"/>
        <v>11</v>
      </c>
      <c r="G18" s="22">
        <v>15.4</v>
      </c>
      <c r="H18" s="22">
        <v>17.8</v>
      </c>
      <c r="I18" s="66">
        <f t="shared" si="1"/>
        <v>169.4</v>
      </c>
      <c r="J18" s="18">
        <f t="shared" si="2"/>
        <v>195.8</v>
      </c>
      <c r="K18" s="69">
        <v>40.4</v>
      </c>
      <c r="L18" s="70">
        <v>31</v>
      </c>
      <c r="M18" s="69">
        <v>28.4</v>
      </c>
      <c r="N18" s="18">
        <f t="shared" si="3"/>
        <v>0.03556816</v>
      </c>
      <c r="O18" s="18">
        <f t="shared" si="4"/>
        <v>0.39124976</v>
      </c>
    </row>
    <row r="19" s="5" customFormat="1" ht="46" customHeight="1" spans="1:15">
      <c r="A19" s="39"/>
      <c r="B19" s="36" t="s">
        <v>42</v>
      </c>
      <c r="C19" s="37" t="s">
        <v>43</v>
      </c>
      <c r="D19" s="40">
        <f>360-60</f>
        <v>300</v>
      </c>
      <c r="E19" s="35">
        <v>60</v>
      </c>
      <c r="F19" s="21">
        <f t="shared" si="0"/>
        <v>5</v>
      </c>
      <c r="G19" s="22">
        <v>15.4</v>
      </c>
      <c r="H19" s="22">
        <v>17.8</v>
      </c>
      <c r="I19" s="66">
        <f t="shared" si="1"/>
        <v>77</v>
      </c>
      <c r="J19" s="18">
        <f t="shared" si="2"/>
        <v>89</v>
      </c>
      <c r="K19" s="69">
        <v>40.4</v>
      </c>
      <c r="L19" s="70">
        <v>31</v>
      </c>
      <c r="M19" s="69">
        <v>28.4</v>
      </c>
      <c r="N19" s="18">
        <f t="shared" si="3"/>
        <v>0.03556816</v>
      </c>
      <c r="O19" s="18">
        <f t="shared" si="4"/>
        <v>0.1778408</v>
      </c>
    </row>
    <row r="20" s="5" customFormat="1" ht="46" customHeight="1" spans="1:15">
      <c r="A20" s="39"/>
      <c r="B20" s="36" t="s">
        <v>44</v>
      </c>
      <c r="C20" s="37" t="s">
        <v>45</v>
      </c>
      <c r="D20" s="40">
        <f>450-10</f>
        <v>440</v>
      </c>
      <c r="E20" s="35">
        <v>10</v>
      </c>
      <c r="F20" s="21">
        <f t="shared" si="0"/>
        <v>44</v>
      </c>
      <c r="G20" s="22">
        <v>8.3</v>
      </c>
      <c r="H20" s="22">
        <v>9.3</v>
      </c>
      <c r="I20" s="66">
        <f t="shared" si="1"/>
        <v>365.2</v>
      </c>
      <c r="J20" s="18">
        <f t="shared" si="2"/>
        <v>409.2</v>
      </c>
      <c r="K20" s="69">
        <v>39</v>
      </c>
      <c r="L20" s="70">
        <v>24.5</v>
      </c>
      <c r="M20" s="69">
        <v>21.5</v>
      </c>
      <c r="N20" s="18">
        <f t="shared" si="3"/>
        <v>0.02054325</v>
      </c>
      <c r="O20" s="18">
        <f t="shared" si="4"/>
        <v>0.903903</v>
      </c>
    </row>
    <row r="21" s="5" customFormat="1" ht="46" customHeight="1" spans="1:15">
      <c r="A21" s="39"/>
      <c r="B21" s="36" t="s">
        <v>35</v>
      </c>
      <c r="C21" s="37" t="s">
        <v>36</v>
      </c>
      <c r="D21" s="40">
        <f>450-10</f>
        <v>440</v>
      </c>
      <c r="E21" s="35">
        <v>10</v>
      </c>
      <c r="F21" s="21">
        <f t="shared" si="0"/>
        <v>44</v>
      </c>
      <c r="G21" s="22">
        <v>8.3</v>
      </c>
      <c r="H21" s="22">
        <v>9.3</v>
      </c>
      <c r="I21" s="66">
        <f t="shared" si="1"/>
        <v>365.2</v>
      </c>
      <c r="J21" s="18">
        <f t="shared" si="2"/>
        <v>409.2</v>
      </c>
      <c r="K21" s="69">
        <v>39</v>
      </c>
      <c r="L21" s="70">
        <v>24.5</v>
      </c>
      <c r="M21" s="69">
        <v>21.5</v>
      </c>
      <c r="N21" s="18">
        <f t="shared" si="3"/>
        <v>0.02054325</v>
      </c>
      <c r="O21" s="18">
        <f t="shared" si="4"/>
        <v>0.903903</v>
      </c>
    </row>
    <row r="22" s="5" customFormat="1" ht="46" customHeight="1" spans="1:15">
      <c r="A22" s="39"/>
      <c r="B22" s="36" t="s">
        <v>46</v>
      </c>
      <c r="C22" s="37" t="s">
        <v>47</v>
      </c>
      <c r="D22" s="40">
        <f>450-10</f>
        <v>440</v>
      </c>
      <c r="E22" s="35">
        <v>5</v>
      </c>
      <c r="F22" s="21">
        <f t="shared" si="0"/>
        <v>88</v>
      </c>
      <c r="G22" s="22">
        <v>7.9</v>
      </c>
      <c r="H22" s="22">
        <v>8.6</v>
      </c>
      <c r="I22" s="66">
        <f t="shared" si="1"/>
        <v>695.2</v>
      </c>
      <c r="J22" s="18">
        <f t="shared" si="2"/>
        <v>756.8</v>
      </c>
      <c r="K22" s="69">
        <v>31.2</v>
      </c>
      <c r="L22" s="70">
        <v>21</v>
      </c>
      <c r="M22" s="69">
        <v>26.2</v>
      </c>
      <c r="N22" s="18">
        <f t="shared" si="3"/>
        <v>0.01716624</v>
      </c>
      <c r="O22" s="18">
        <f t="shared" si="4"/>
        <v>1.51062912</v>
      </c>
    </row>
    <row r="23" s="5" customFormat="1" ht="46" customHeight="1" spans="1:15">
      <c r="A23" s="30"/>
      <c r="B23" s="36" t="s">
        <v>37</v>
      </c>
      <c r="C23" s="37" t="s">
        <v>38</v>
      </c>
      <c r="D23" s="40">
        <f>500-10</f>
        <v>490</v>
      </c>
      <c r="E23" s="35">
        <v>5</v>
      </c>
      <c r="F23" s="21">
        <f t="shared" si="0"/>
        <v>98</v>
      </c>
      <c r="G23" s="22">
        <v>7.9</v>
      </c>
      <c r="H23" s="22">
        <v>8.6</v>
      </c>
      <c r="I23" s="66">
        <f t="shared" si="1"/>
        <v>774.2</v>
      </c>
      <c r="J23" s="18">
        <f t="shared" si="2"/>
        <v>842.8</v>
      </c>
      <c r="K23" s="69">
        <v>31.2</v>
      </c>
      <c r="L23" s="70">
        <v>21</v>
      </c>
      <c r="M23" s="69">
        <v>26.2</v>
      </c>
      <c r="N23" s="18">
        <f t="shared" si="3"/>
        <v>0.01716624</v>
      </c>
      <c r="O23" s="18">
        <f t="shared" si="4"/>
        <v>1.68229152</v>
      </c>
    </row>
    <row r="24" s="4" customFormat="1" ht="46" customHeight="1" spans="1:15">
      <c r="A24" s="31" t="s">
        <v>48</v>
      </c>
      <c r="B24" s="17" t="s">
        <v>49</v>
      </c>
      <c r="C24" s="17" t="s">
        <v>50</v>
      </c>
      <c r="D24" s="32">
        <v>500</v>
      </c>
      <c r="E24" s="41">
        <v>50</v>
      </c>
      <c r="F24" s="21">
        <f t="shared" si="0"/>
        <v>10</v>
      </c>
      <c r="G24" s="41">
        <v>5.5</v>
      </c>
      <c r="H24" s="41">
        <v>7.5</v>
      </c>
      <c r="I24" s="66">
        <f t="shared" si="1"/>
        <v>55</v>
      </c>
      <c r="J24" s="18">
        <f t="shared" si="2"/>
        <v>75</v>
      </c>
      <c r="K24" s="41">
        <v>57</v>
      </c>
      <c r="L24" s="41">
        <v>32</v>
      </c>
      <c r="M24" s="41">
        <v>15</v>
      </c>
      <c r="N24" s="18">
        <f t="shared" si="3"/>
        <v>0.02736</v>
      </c>
      <c r="O24" s="18">
        <f t="shared" si="4"/>
        <v>0.2736</v>
      </c>
    </row>
    <row r="25" s="4" customFormat="1" ht="46" customHeight="1" spans="1:15">
      <c r="A25" s="31"/>
      <c r="B25" s="17" t="s">
        <v>51</v>
      </c>
      <c r="C25" s="17" t="s">
        <v>52</v>
      </c>
      <c r="D25" s="32">
        <v>210</v>
      </c>
      <c r="E25" s="41">
        <v>30</v>
      </c>
      <c r="F25" s="21">
        <f t="shared" si="0"/>
        <v>7</v>
      </c>
      <c r="G25" s="41">
        <v>6.9</v>
      </c>
      <c r="H25" s="41">
        <v>9.8</v>
      </c>
      <c r="I25" s="66">
        <f t="shared" si="1"/>
        <v>48.3</v>
      </c>
      <c r="J25" s="18">
        <f t="shared" si="2"/>
        <v>68.6</v>
      </c>
      <c r="K25" s="41">
        <v>56</v>
      </c>
      <c r="L25" s="41">
        <v>30</v>
      </c>
      <c r="M25" s="41">
        <v>20</v>
      </c>
      <c r="N25" s="18">
        <f t="shared" si="3"/>
        <v>0.0336</v>
      </c>
      <c r="O25" s="18">
        <f t="shared" si="4"/>
        <v>0.2352</v>
      </c>
    </row>
    <row r="26" s="4" customFormat="1" ht="46" customHeight="1" spans="1:15">
      <c r="A26" s="31"/>
      <c r="B26" s="17" t="s">
        <v>53</v>
      </c>
      <c r="C26" s="17" t="s">
        <v>54</v>
      </c>
      <c r="D26" s="34">
        <v>1230</v>
      </c>
      <c r="E26" s="41">
        <v>30</v>
      </c>
      <c r="F26" s="21">
        <f t="shared" si="0"/>
        <v>41</v>
      </c>
      <c r="G26" s="41">
        <v>6.9</v>
      </c>
      <c r="H26" s="41">
        <v>9.8</v>
      </c>
      <c r="I26" s="66">
        <f t="shared" si="1"/>
        <v>282.9</v>
      </c>
      <c r="J26" s="18">
        <f t="shared" si="2"/>
        <v>401.8</v>
      </c>
      <c r="K26" s="41">
        <v>56</v>
      </c>
      <c r="L26" s="41">
        <v>30</v>
      </c>
      <c r="M26" s="41">
        <v>20</v>
      </c>
      <c r="N26" s="18">
        <f t="shared" si="3"/>
        <v>0.0336</v>
      </c>
      <c r="O26" s="18">
        <f t="shared" si="4"/>
        <v>1.3776</v>
      </c>
    </row>
    <row r="27" s="5" customFormat="1" ht="46" customHeight="1" spans="1:15">
      <c r="A27" s="31"/>
      <c r="B27" s="17" t="s">
        <v>55</v>
      </c>
      <c r="C27" s="17" t="s">
        <v>56</v>
      </c>
      <c r="D27" s="34">
        <v>300</v>
      </c>
      <c r="E27" s="41">
        <v>20</v>
      </c>
      <c r="F27" s="21">
        <f t="shared" si="0"/>
        <v>15</v>
      </c>
      <c r="G27" s="41">
        <v>10.6</v>
      </c>
      <c r="H27" s="41">
        <v>12.6</v>
      </c>
      <c r="I27" s="66">
        <f t="shared" si="1"/>
        <v>159</v>
      </c>
      <c r="J27" s="18">
        <f t="shared" si="2"/>
        <v>189</v>
      </c>
      <c r="K27" s="41">
        <v>47.5</v>
      </c>
      <c r="L27" s="41">
        <v>30</v>
      </c>
      <c r="M27" s="41">
        <v>28</v>
      </c>
      <c r="N27" s="18">
        <f t="shared" si="3"/>
        <v>0.0399</v>
      </c>
      <c r="O27" s="18">
        <f t="shared" si="4"/>
        <v>0.5985</v>
      </c>
    </row>
    <row r="28" s="6" customFormat="1" ht="38" customHeight="1" spans="1:15">
      <c r="A28" s="31"/>
      <c r="B28" s="17" t="s">
        <v>57</v>
      </c>
      <c r="C28" s="17" t="s">
        <v>58</v>
      </c>
      <c r="D28" s="42">
        <f>400-20</f>
        <v>380</v>
      </c>
      <c r="E28" s="41">
        <v>20</v>
      </c>
      <c r="F28" s="21">
        <f t="shared" si="0"/>
        <v>19</v>
      </c>
      <c r="G28" s="41">
        <v>6.6</v>
      </c>
      <c r="H28" s="41">
        <v>8.8</v>
      </c>
      <c r="I28" s="66">
        <f t="shared" si="1"/>
        <v>125.4</v>
      </c>
      <c r="J28" s="18">
        <f t="shared" si="2"/>
        <v>167.2</v>
      </c>
      <c r="K28" s="41">
        <v>48</v>
      </c>
      <c r="L28" s="41">
        <v>37</v>
      </c>
      <c r="M28" s="41">
        <v>25</v>
      </c>
      <c r="N28" s="18">
        <f t="shared" si="3"/>
        <v>0.0444</v>
      </c>
      <c r="O28" s="18">
        <f t="shared" si="4"/>
        <v>0.8436</v>
      </c>
    </row>
    <row r="29" s="6" customFormat="1" ht="38" customHeight="1" spans="1:15">
      <c r="A29" s="31"/>
      <c r="B29" s="17" t="s">
        <v>59</v>
      </c>
      <c r="C29" s="17" t="s">
        <v>60</v>
      </c>
      <c r="D29" s="42">
        <f>200-20</f>
        <v>180</v>
      </c>
      <c r="E29" s="36">
        <v>20</v>
      </c>
      <c r="F29" s="21">
        <f t="shared" si="0"/>
        <v>9</v>
      </c>
      <c r="G29" s="43">
        <v>14.4</v>
      </c>
      <c r="H29" s="43">
        <v>18</v>
      </c>
      <c r="I29" s="66">
        <f t="shared" si="1"/>
        <v>129.6</v>
      </c>
      <c r="J29" s="18">
        <f t="shared" si="2"/>
        <v>162</v>
      </c>
      <c r="K29" s="43">
        <v>62.5</v>
      </c>
      <c r="L29" s="43">
        <v>37</v>
      </c>
      <c r="M29" s="43">
        <v>32</v>
      </c>
      <c r="N29" s="18">
        <f t="shared" si="3"/>
        <v>0.074</v>
      </c>
      <c r="O29" s="18">
        <f t="shared" si="4"/>
        <v>0.666</v>
      </c>
    </row>
    <row r="30" s="5" customFormat="1" ht="46" customHeight="1" spans="1:15">
      <c r="A30" s="31"/>
      <c r="B30" s="17" t="s">
        <v>61</v>
      </c>
      <c r="C30" s="17" t="s">
        <v>62</v>
      </c>
      <c r="D30" s="44">
        <v>220</v>
      </c>
      <c r="E30" s="36">
        <v>20</v>
      </c>
      <c r="F30" s="21">
        <f t="shared" si="0"/>
        <v>11</v>
      </c>
      <c r="G30" s="43">
        <v>14.4</v>
      </c>
      <c r="H30" s="43">
        <v>18</v>
      </c>
      <c r="I30" s="66">
        <f t="shared" si="1"/>
        <v>158.4</v>
      </c>
      <c r="J30" s="18">
        <f t="shared" si="2"/>
        <v>198</v>
      </c>
      <c r="K30" s="43">
        <v>62.5</v>
      </c>
      <c r="L30" s="43">
        <v>37</v>
      </c>
      <c r="M30" s="43">
        <v>32</v>
      </c>
      <c r="N30" s="18">
        <f t="shared" si="3"/>
        <v>0.074</v>
      </c>
      <c r="O30" s="18">
        <f t="shared" si="4"/>
        <v>0.814</v>
      </c>
    </row>
    <row r="31" s="5" customFormat="1" ht="46" customHeight="1" spans="1:15">
      <c r="A31" s="31" t="s">
        <v>63</v>
      </c>
      <c r="B31" s="17" t="s">
        <v>64</v>
      </c>
      <c r="C31" s="17" t="s">
        <v>65</v>
      </c>
      <c r="D31" s="34">
        <v>700</v>
      </c>
      <c r="E31" s="35">
        <v>25</v>
      </c>
      <c r="F31" s="21">
        <f t="shared" si="0"/>
        <v>28</v>
      </c>
      <c r="G31" s="22">
        <v>2.3</v>
      </c>
      <c r="H31" s="22">
        <v>3</v>
      </c>
      <c r="I31" s="66">
        <f t="shared" si="1"/>
        <v>64.4</v>
      </c>
      <c r="J31" s="18">
        <f t="shared" si="2"/>
        <v>84</v>
      </c>
      <c r="K31" s="70">
        <v>65</v>
      </c>
      <c r="L31" s="70">
        <v>19.5</v>
      </c>
      <c r="M31" s="70">
        <v>19.5</v>
      </c>
      <c r="N31" s="18">
        <f t="shared" si="3"/>
        <v>0.02471625</v>
      </c>
      <c r="O31" s="18">
        <f t="shared" si="4"/>
        <v>0.692055</v>
      </c>
    </row>
    <row r="32" s="5" customFormat="1" ht="46" customHeight="1" spans="1:15">
      <c r="A32" s="31"/>
      <c r="B32" s="17" t="s">
        <v>66</v>
      </c>
      <c r="C32" s="17" t="s">
        <v>67</v>
      </c>
      <c r="D32" s="34">
        <v>325</v>
      </c>
      <c r="E32" s="35">
        <v>25</v>
      </c>
      <c r="F32" s="21">
        <f t="shared" si="0"/>
        <v>13</v>
      </c>
      <c r="G32" s="22">
        <v>4.3</v>
      </c>
      <c r="H32" s="22">
        <v>5.2</v>
      </c>
      <c r="I32" s="66">
        <f t="shared" si="1"/>
        <v>55.9</v>
      </c>
      <c r="J32" s="18">
        <f t="shared" si="2"/>
        <v>67.6</v>
      </c>
      <c r="K32" s="69">
        <v>125</v>
      </c>
      <c r="L32" s="70">
        <v>19.5</v>
      </c>
      <c r="M32" s="69">
        <v>19.5</v>
      </c>
      <c r="N32" s="18">
        <f t="shared" si="3"/>
        <v>0.04753125</v>
      </c>
      <c r="O32" s="18">
        <f t="shared" si="4"/>
        <v>0.61790625</v>
      </c>
    </row>
    <row r="33" s="5" customFormat="1" ht="46" customHeight="1" spans="1:15">
      <c r="A33" s="39" t="s">
        <v>68</v>
      </c>
      <c r="B33" s="36" t="s">
        <v>69</v>
      </c>
      <c r="C33" s="37" t="s">
        <v>70</v>
      </c>
      <c r="D33" s="40">
        <f>600-25</f>
        <v>575</v>
      </c>
      <c r="E33" s="35">
        <v>25</v>
      </c>
      <c r="F33" s="21">
        <f t="shared" si="0"/>
        <v>23</v>
      </c>
      <c r="G33" s="45">
        <v>2.2</v>
      </c>
      <c r="H33" s="45">
        <v>2.5</v>
      </c>
      <c r="I33" s="66">
        <f t="shared" si="1"/>
        <v>50.6</v>
      </c>
      <c r="J33" s="18">
        <f t="shared" si="2"/>
        <v>57.5</v>
      </c>
      <c r="K33" s="71">
        <v>51</v>
      </c>
      <c r="L33" s="71">
        <v>19.5</v>
      </c>
      <c r="M33" s="71">
        <v>13</v>
      </c>
      <c r="N33" s="18">
        <f t="shared" ref="N19:N49" si="5">M33*L33*K33/1000000</f>
        <v>0.0129285</v>
      </c>
      <c r="O33" s="18">
        <f t="shared" si="4"/>
        <v>0.2973555</v>
      </c>
    </row>
    <row r="34" s="5" customFormat="1" ht="46" customHeight="1" spans="1:15">
      <c r="A34" s="39"/>
      <c r="B34" s="36" t="s">
        <v>71</v>
      </c>
      <c r="C34" s="37" t="s">
        <v>72</v>
      </c>
      <c r="D34" s="38">
        <v>300</v>
      </c>
      <c r="E34" s="35">
        <v>25</v>
      </c>
      <c r="F34" s="21">
        <f t="shared" si="0"/>
        <v>12</v>
      </c>
      <c r="G34" s="45">
        <v>2.2</v>
      </c>
      <c r="H34" s="45">
        <v>2.5</v>
      </c>
      <c r="I34" s="66">
        <f t="shared" si="1"/>
        <v>26.4</v>
      </c>
      <c r="J34" s="18">
        <f t="shared" si="2"/>
        <v>30</v>
      </c>
      <c r="K34" s="71">
        <v>51</v>
      </c>
      <c r="L34" s="71">
        <v>19.5</v>
      </c>
      <c r="M34" s="71">
        <v>13</v>
      </c>
      <c r="N34" s="18">
        <f t="shared" si="5"/>
        <v>0.0129285</v>
      </c>
      <c r="O34" s="18">
        <f t="shared" si="4"/>
        <v>0.155142</v>
      </c>
    </row>
    <row r="35" s="5" customFormat="1" ht="46" customHeight="1" spans="1:15">
      <c r="A35" s="39"/>
      <c r="B35" s="36" t="s">
        <v>73</v>
      </c>
      <c r="C35" s="37" t="s">
        <v>74</v>
      </c>
      <c r="D35" s="38">
        <v>600</v>
      </c>
      <c r="E35" s="35">
        <v>25</v>
      </c>
      <c r="F35" s="21">
        <f t="shared" si="0"/>
        <v>24</v>
      </c>
      <c r="G35" s="45">
        <v>2.4</v>
      </c>
      <c r="H35" s="45">
        <v>2.7</v>
      </c>
      <c r="I35" s="66">
        <f t="shared" si="1"/>
        <v>57.6</v>
      </c>
      <c r="J35" s="18">
        <f t="shared" si="2"/>
        <v>64.8</v>
      </c>
      <c r="K35" s="71">
        <v>51</v>
      </c>
      <c r="L35" s="71">
        <v>19.5</v>
      </c>
      <c r="M35" s="71">
        <v>13</v>
      </c>
      <c r="N35" s="18">
        <f t="shared" si="5"/>
        <v>0.0129285</v>
      </c>
      <c r="O35" s="18">
        <f t="shared" si="4"/>
        <v>0.310284</v>
      </c>
    </row>
    <row r="36" s="5" customFormat="1" ht="46" customHeight="1" spans="1:15">
      <c r="A36" s="39"/>
      <c r="B36" s="36" t="s">
        <v>75</v>
      </c>
      <c r="C36" s="37" t="s">
        <v>76</v>
      </c>
      <c r="D36" s="40">
        <f>600-25</f>
        <v>575</v>
      </c>
      <c r="E36" s="35">
        <v>25</v>
      </c>
      <c r="F36" s="21">
        <f t="shared" si="0"/>
        <v>23</v>
      </c>
      <c r="G36" s="45">
        <v>2.4</v>
      </c>
      <c r="H36" s="45">
        <v>2.7</v>
      </c>
      <c r="I36" s="66">
        <f t="shared" si="1"/>
        <v>55.2</v>
      </c>
      <c r="J36" s="18">
        <f t="shared" si="2"/>
        <v>62.1</v>
      </c>
      <c r="K36" s="71">
        <v>51</v>
      </c>
      <c r="L36" s="71">
        <v>19.5</v>
      </c>
      <c r="M36" s="71">
        <v>13</v>
      </c>
      <c r="N36" s="18">
        <f t="shared" si="5"/>
        <v>0.0129285</v>
      </c>
      <c r="O36" s="18">
        <f t="shared" si="4"/>
        <v>0.2973555</v>
      </c>
    </row>
    <row r="37" s="5" customFormat="1" ht="46" customHeight="1" spans="1:15">
      <c r="A37" s="39"/>
      <c r="B37" s="36" t="s">
        <v>77</v>
      </c>
      <c r="C37" s="37" t="s">
        <v>78</v>
      </c>
      <c r="D37" s="40">
        <f>700-25</f>
        <v>675</v>
      </c>
      <c r="E37" s="35">
        <v>25</v>
      </c>
      <c r="F37" s="21">
        <f t="shared" si="0"/>
        <v>27</v>
      </c>
      <c r="G37" s="45">
        <v>2.5</v>
      </c>
      <c r="H37" s="45">
        <v>2.9</v>
      </c>
      <c r="I37" s="66">
        <f t="shared" si="1"/>
        <v>67.5</v>
      </c>
      <c r="J37" s="18">
        <f t="shared" si="2"/>
        <v>78.3</v>
      </c>
      <c r="K37" s="71">
        <v>81</v>
      </c>
      <c r="L37" s="71">
        <v>19.5</v>
      </c>
      <c r="M37" s="71">
        <v>13</v>
      </c>
      <c r="N37" s="18">
        <f t="shared" si="5"/>
        <v>0.0205335</v>
      </c>
      <c r="O37" s="18">
        <f t="shared" si="4"/>
        <v>0.5544045</v>
      </c>
    </row>
    <row r="38" s="5" customFormat="1" ht="46" customHeight="1" spans="1:15">
      <c r="A38" s="39"/>
      <c r="B38" s="36" t="s">
        <v>79</v>
      </c>
      <c r="C38" s="37" t="s">
        <v>80</v>
      </c>
      <c r="D38" s="38">
        <v>300</v>
      </c>
      <c r="E38" s="35">
        <v>25</v>
      </c>
      <c r="F38" s="21">
        <f t="shared" si="0"/>
        <v>12</v>
      </c>
      <c r="G38" s="45">
        <v>2.5</v>
      </c>
      <c r="H38" s="45">
        <v>2.9</v>
      </c>
      <c r="I38" s="66">
        <f t="shared" si="1"/>
        <v>30</v>
      </c>
      <c r="J38" s="18">
        <f t="shared" si="2"/>
        <v>34.8</v>
      </c>
      <c r="K38" s="71">
        <v>81</v>
      </c>
      <c r="L38" s="71">
        <v>19.5</v>
      </c>
      <c r="M38" s="71">
        <v>13</v>
      </c>
      <c r="N38" s="18">
        <f t="shared" si="5"/>
        <v>0.0205335</v>
      </c>
      <c r="O38" s="18">
        <f t="shared" si="4"/>
        <v>0.246402</v>
      </c>
    </row>
    <row r="39" s="5" customFormat="1" ht="46" customHeight="1" spans="1:15">
      <c r="A39" s="39"/>
      <c r="B39" s="36" t="s">
        <v>81</v>
      </c>
      <c r="C39" s="37" t="s">
        <v>82</v>
      </c>
      <c r="D39" s="40">
        <f>600-25</f>
        <v>575</v>
      </c>
      <c r="E39" s="35">
        <v>25</v>
      </c>
      <c r="F39" s="21">
        <f t="shared" si="0"/>
        <v>23</v>
      </c>
      <c r="G39" s="45">
        <v>4.4</v>
      </c>
      <c r="H39" s="45">
        <v>4.9</v>
      </c>
      <c r="I39" s="66">
        <f t="shared" si="1"/>
        <v>101.2</v>
      </c>
      <c r="J39" s="18">
        <f t="shared" si="2"/>
        <v>112.7</v>
      </c>
      <c r="K39" s="71">
        <v>108</v>
      </c>
      <c r="L39" s="71">
        <v>19.5</v>
      </c>
      <c r="M39" s="71">
        <v>13</v>
      </c>
      <c r="N39" s="18">
        <f t="shared" si="5"/>
        <v>0.027378</v>
      </c>
      <c r="O39" s="18">
        <f t="shared" si="4"/>
        <v>0.629694</v>
      </c>
    </row>
    <row r="40" s="5" customFormat="1" ht="46" customHeight="1" spans="1:15">
      <c r="A40" s="39"/>
      <c r="B40" s="36" t="s">
        <v>83</v>
      </c>
      <c r="C40" s="37" t="s">
        <v>84</v>
      </c>
      <c r="D40" s="38">
        <v>400</v>
      </c>
      <c r="E40" s="35">
        <v>25</v>
      </c>
      <c r="F40" s="21">
        <f t="shared" si="0"/>
        <v>16</v>
      </c>
      <c r="G40" s="45">
        <v>4.4</v>
      </c>
      <c r="H40" s="45">
        <v>4.9</v>
      </c>
      <c r="I40" s="66">
        <f t="shared" si="1"/>
        <v>70.4</v>
      </c>
      <c r="J40" s="18">
        <f t="shared" si="2"/>
        <v>78.4</v>
      </c>
      <c r="K40" s="71">
        <v>108</v>
      </c>
      <c r="L40" s="71">
        <v>19.5</v>
      </c>
      <c r="M40" s="71">
        <v>13</v>
      </c>
      <c r="N40" s="18">
        <f t="shared" si="5"/>
        <v>0.027378</v>
      </c>
      <c r="O40" s="18">
        <f t="shared" si="4"/>
        <v>0.438048</v>
      </c>
    </row>
    <row r="41" s="5" customFormat="1" ht="46" customHeight="1" spans="1:15">
      <c r="A41" s="39"/>
      <c r="B41" s="36" t="s">
        <v>85</v>
      </c>
      <c r="C41" s="37" t="s">
        <v>86</v>
      </c>
      <c r="D41" s="40">
        <f>600-25</f>
        <v>575</v>
      </c>
      <c r="E41" s="35">
        <v>25</v>
      </c>
      <c r="F41" s="21">
        <f t="shared" si="0"/>
        <v>23</v>
      </c>
      <c r="G41" s="45">
        <v>4.9</v>
      </c>
      <c r="H41" s="45">
        <v>5.3</v>
      </c>
      <c r="I41" s="66">
        <f t="shared" si="1"/>
        <v>112.7</v>
      </c>
      <c r="J41" s="18">
        <f t="shared" si="2"/>
        <v>121.9</v>
      </c>
      <c r="K41" s="71">
        <v>108</v>
      </c>
      <c r="L41" s="71">
        <v>19.5</v>
      </c>
      <c r="M41" s="71">
        <v>13</v>
      </c>
      <c r="N41" s="18">
        <f t="shared" si="5"/>
        <v>0.027378</v>
      </c>
      <c r="O41" s="18">
        <f t="shared" si="4"/>
        <v>0.629694</v>
      </c>
    </row>
    <row r="42" s="5" customFormat="1" ht="46" customHeight="1" spans="1:15">
      <c r="A42" s="39"/>
      <c r="B42" s="36" t="s">
        <v>87</v>
      </c>
      <c r="C42" s="37" t="s">
        <v>88</v>
      </c>
      <c r="D42" s="38">
        <v>400</v>
      </c>
      <c r="E42" s="35">
        <v>25</v>
      </c>
      <c r="F42" s="21">
        <f t="shared" si="0"/>
        <v>16</v>
      </c>
      <c r="G42" s="45">
        <v>4.9</v>
      </c>
      <c r="H42" s="45">
        <v>5.3</v>
      </c>
      <c r="I42" s="66">
        <f t="shared" si="1"/>
        <v>78.4</v>
      </c>
      <c r="J42" s="18">
        <f t="shared" si="2"/>
        <v>84.8</v>
      </c>
      <c r="K42" s="71">
        <v>108</v>
      </c>
      <c r="L42" s="71">
        <v>19.5</v>
      </c>
      <c r="M42" s="71">
        <v>13</v>
      </c>
      <c r="N42" s="18">
        <f t="shared" si="5"/>
        <v>0.027378</v>
      </c>
      <c r="O42" s="18">
        <f t="shared" si="4"/>
        <v>0.438048</v>
      </c>
    </row>
    <row r="43" s="5" customFormat="1" ht="46" customHeight="1" spans="1:15">
      <c r="A43" s="39"/>
      <c r="B43" s="36" t="s">
        <v>89</v>
      </c>
      <c r="C43" s="37" t="s">
        <v>90</v>
      </c>
      <c r="D43" s="40">
        <f>2500-25</f>
        <v>2475</v>
      </c>
      <c r="E43" s="35">
        <v>25</v>
      </c>
      <c r="F43" s="21">
        <f t="shared" si="0"/>
        <v>99</v>
      </c>
      <c r="G43" s="45">
        <v>5.6</v>
      </c>
      <c r="H43" s="45">
        <v>6.3</v>
      </c>
      <c r="I43" s="66">
        <f t="shared" si="1"/>
        <v>554.4</v>
      </c>
      <c r="J43" s="18">
        <f t="shared" si="2"/>
        <v>623.7</v>
      </c>
      <c r="K43" s="71">
        <v>124.5</v>
      </c>
      <c r="L43" s="71">
        <v>19.5</v>
      </c>
      <c r="M43" s="71">
        <v>13</v>
      </c>
      <c r="N43" s="18">
        <f t="shared" si="5"/>
        <v>0.03156075</v>
      </c>
      <c r="O43" s="18">
        <f t="shared" si="4"/>
        <v>3.12451425</v>
      </c>
    </row>
    <row r="44" s="5" customFormat="1" ht="46" customHeight="1" spans="1:15">
      <c r="A44" s="30"/>
      <c r="B44" s="36" t="s">
        <v>91</v>
      </c>
      <c r="C44" s="37" t="s">
        <v>92</v>
      </c>
      <c r="D44" s="38">
        <v>1000</v>
      </c>
      <c r="E44" s="35">
        <v>25</v>
      </c>
      <c r="F44" s="21">
        <f t="shared" si="0"/>
        <v>40</v>
      </c>
      <c r="G44" s="45">
        <v>5.6</v>
      </c>
      <c r="H44" s="45">
        <v>6.3</v>
      </c>
      <c r="I44" s="66">
        <f t="shared" si="1"/>
        <v>224</v>
      </c>
      <c r="J44" s="18">
        <f t="shared" si="2"/>
        <v>252</v>
      </c>
      <c r="K44" s="71">
        <v>124.5</v>
      </c>
      <c r="L44" s="71">
        <v>19.5</v>
      </c>
      <c r="M44" s="71">
        <v>13</v>
      </c>
      <c r="N44" s="18">
        <f t="shared" si="5"/>
        <v>0.03156075</v>
      </c>
      <c r="O44" s="18">
        <f t="shared" si="4"/>
        <v>1.26243</v>
      </c>
    </row>
    <row r="45" s="7" customFormat="1" ht="30" customHeight="1" spans="1:15">
      <c r="A45" s="27" t="s">
        <v>93</v>
      </c>
      <c r="B45" s="46" t="s">
        <v>94</v>
      </c>
      <c r="C45" s="47" t="s">
        <v>95</v>
      </c>
      <c r="D45" s="48">
        <v>100</v>
      </c>
      <c r="E45" s="48">
        <v>20</v>
      </c>
      <c r="F45" s="48">
        <f>+D45/E45</f>
        <v>5</v>
      </c>
      <c r="G45" s="49">
        <v>13.2</v>
      </c>
      <c r="H45" s="49">
        <v>14.7</v>
      </c>
      <c r="I45" s="72">
        <f t="shared" si="1"/>
        <v>66</v>
      </c>
      <c r="J45" s="72">
        <f>+H45*F45</f>
        <v>73.5</v>
      </c>
      <c r="K45" s="73">
        <v>47.5</v>
      </c>
      <c r="L45" s="73">
        <v>36.5</v>
      </c>
      <c r="M45" s="73">
        <v>48</v>
      </c>
      <c r="N45" s="72">
        <f>+K45*L45*M45/1000000</f>
        <v>0.08322</v>
      </c>
      <c r="O45" s="72">
        <f>+N45*F45</f>
        <v>0.4161</v>
      </c>
    </row>
    <row r="46" s="7" customFormat="1" ht="30" customHeight="1" spans="1:15">
      <c r="A46" s="39"/>
      <c r="B46" s="46" t="s">
        <v>96</v>
      </c>
      <c r="C46" s="47" t="s">
        <v>97</v>
      </c>
      <c r="D46" s="48">
        <v>140</v>
      </c>
      <c r="E46" s="48">
        <v>20</v>
      </c>
      <c r="F46" s="48">
        <f>+D46/E46</f>
        <v>7</v>
      </c>
      <c r="G46" s="49">
        <v>4.62</v>
      </c>
      <c r="H46" s="49">
        <v>14.7</v>
      </c>
      <c r="I46" s="72">
        <f t="shared" si="1"/>
        <v>32.34</v>
      </c>
      <c r="J46" s="72">
        <f>+H46*F46</f>
        <v>102.9</v>
      </c>
      <c r="K46" s="73">
        <v>47.5</v>
      </c>
      <c r="L46" s="73">
        <v>36.5</v>
      </c>
      <c r="M46" s="73">
        <v>48</v>
      </c>
      <c r="N46" s="72">
        <f>+K46*L46*M46/1000000</f>
        <v>0.08322</v>
      </c>
      <c r="O46" s="72">
        <f>+N46*F46</f>
        <v>0.58254</v>
      </c>
    </row>
    <row r="47" s="8" customFormat="1" ht="37" customHeight="1" spans="1:15">
      <c r="A47" s="39"/>
      <c r="B47" s="50" t="s">
        <v>98</v>
      </c>
      <c r="C47" s="47" t="s">
        <v>99</v>
      </c>
      <c r="D47" s="48">
        <v>700</v>
      </c>
      <c r="E47" s="50">
        <v>100</v>
      </c>
      <c r="F47" s="48">
        <f t="shared" ref="F47:F53" si="6">+D47/E47</f>
        <v>7</v>
      </c>
      <c r="G47" s="49">
        <v>0.8</v>
      </c>
      <c r="H47" s="49">
        <v>1.5</v>
      </c>
      <c r="I47" s="74">
        <f t="shared" ref="I47:I54" si="7">G47*F47</f>
        <v>5.6</v>
      </c>
      <c r="J47" s="72">
        <f t="shared" ref="J47:J54" si="8">H47*F47</f>
        <v>10.5</v>
      </c>
      <c r="K47" s="72">
        <v>42</v>
      </c>
      <c r="L47" s="72">
        <v>22</v>
      </c>
      <c r="M47" s="72">
        <v>14</v>
      </c>
      <c r="N47" s="18">
        <f t="shared" ref="N47:N52" si="9">M47*L47*K47/1000000</f>
        <v>0.012936</v>
      </c>
      <c r="O47" s="18">
        <f t="shared" ref="O47:O52" si="10">N47*F47</f>
        <v>0.090552</v>
      </c>
    </row>
    <row r="48" s="8" customFormat="1" ht="37" customHeight="1" spans="1:15">
      <c r="A48" s="39"/>
      <c r="B48" s="50" t="s">
        <v>98</v>
      </c>
      <c r="C48" s="47" t="s">
        <v>99</v>
      </c>
      <c r="D48" s="48">
        <v>36</v>
      </c>
      <c r="E48" s="50">
        <v>36</v>
      </c>
      <c r="F48" s="48">
        <f t="shared" si="6"/>
        <v>1</v>
      </c>
      <c r="G48" s="49">
        <v>0.8</v>
      </c>
      <c r="H48" s="49">
        <v>1.5</v>
      </c>
      <c r="I48" s="74">
        <f t="shared" si="7"/>
        <v>0.8</v>
      </c>
      <c r="J48" s="72">
        <f t="shared" si="8"/>
        <v>1.5</v>
      </c>
      <c r="K48" s="72">
        <v>42</v>
      </c>
      <c r="L48" s="72">
        <v>22</v>
      </c>
      <c r="M48" s="72">
        <v>14</v>
      </c>
      <c r="N48" s="18">
        <f t="shared" si="9"/>
        <v>0.012936</v>
      </c>
      <c r="O48" s="18">
        <f t="shared" si="10"/>
        <v>0.012936</v>
      </c>
    </row>
    <row r="49" s="8" customFormat="1" ht="37" customHeight="1" spans="1:15">
      <c r="A49" s="39"/>
      <c r="B49" s="50" t="s">
        <v>100</v>
      </c>
      <c r="C49" s="47" t="s">
        <v>101</v>
      </c>
      <c r="D49" s="48">
        <f>900-200-200</f>
        <v>500</v>
      </c>
      <c r="E49" s="50">
        <v>100</v>
      </c>
      <c r="F49" s="48">
        <f t="shared" si="6"/>
        <v>5</v>
      </c>
      <c r="G49" s="49">
        <v>0.8</v>
      </c>
      <c r="H49" s="49">
        <v>1.5</v>
      </c>
      <c r="I49" s="74">
        <f t="shared" si="7"/>
        <v>4</v>
      </c>
      <c r="J49" s="72">
        <f t="shared" si="8"/>
        <v>7.5</v>
      </c>
      <c r="K49" s="72">
        <v>42</v>
      </c>
      <c r="L49" s="72">
        <v>22</v>
      </c>
      <c r="M49" s="72">
        <v>16</v>
      </c>
      <c r="N49" s="18">
        <f t="shared" si="9"/>
        <v>0.014784</v>
      </c>
      <c r="O49" s="18">
        <f t="shared" si="10"/>
        <v>0.07392</v>
      </c>
    </row>
    <row r="50" s="8" customFormat="1" ht="37" customHeight="1" spans="1:15">
      <c r="A50" s="39"/>
      <c r="B50" s="50" t="s">
        <v>100</v>
      </c>
      <c r="C50" s="47" t="s">
        <v>101</v>
      </c>
      <c r="D50" s="48">
        <v>40</v>
      </c>
      <c r="E50" s="50">
        <v>40</v>
      </c>
      <c r="F50" s="48">
        <f t="shared" si="6"/>
        <v>1</v>
      </c>
      <c r="G50" s="49">
        <v>0.8</v>
      </c>
      <c r="H50" s="49">
        <v>1.5</v>
      </c>
      <c r="I50" s="74">
        <f t="shared" si="7"/>
        <v>0.8</v>
      </c>
      <c r="J50" s="72">
        <f t="shared" si="8"/>
        <v>1.5</v>
      </c>
      <c r="K50" s="72">
        <v>42</v>
      </c>
      <c r="L50" s="72">
        <v>22</v>
      </c>
      <c r="M50" s="72">
        <v>16</v>
      </c>
      <c r="N50" s="18">
        <f t="shared" si="9"/>
        <v>0.014784</v>
      </c>
      <c r="O50" s="18">
        <f t="shared" si="10"/>
        <v>0.014784</v>
      </c>
    </row>
    <row r="51" s="8" customFormat="1" ht="37" customHeight="1" spans="1:15">
      <c r="A51" s="39"/>
      <c r="B51" s="50" t="s">
        <v>102</v>
      </c>
      <c r="C51" s="47" t="s">
        <v>103</v>
      </c>
      <c r="D51" s="48">
        <v>600</v>
      </c>
      <c r="E51" s="50">
        <v>100</v>
      </c>
      <c r="F51" s="48">
        <f t="shared" si="6"/>
        <v>6</v>
      </c>
      <c r="G51" s="49">
        <v>1</v>
      </c>
      <c r="H51" s="49">
        <v>1.8</v>
      </c>
      <c r="I51" s="74">
        <f t="shared" si="7"/>
        <v>6</v>
      </c>
      <c r="J51" s="72">
        <f t="shared" si="8"/>
        <v>10.8</v>
      </c>
      <c r="K51" s="72">
        <v>42</v>
      </c>
      <c r="L51" s="72">
        <v>22</v>
      </c>
      <c r="M51" s="72">
        <v>14</v>
      </c>
      <c r="N51" s="18">
        <f t="shared" si="9"/>
        <v>0.012936</v>
      </c>
      <c r="O51" s="18">
        <f t="shared" si="10"/>
        <v>0.077616</v>
      </c>
    </row>
    <row r="52" s="8" customFormat="1" ht="37" customHeight="1" spans="1:15">
      <c r="A52" s="39"/>
      <c r="B52" s="50" t="s">
        <v>102</v>
      </c>
      <c r="C52" s="47" t="s">
        <v>103</v>
      </c>
      <c r="D52" s="48">
        <v>96</v>
      </c>
      <c r="E52" s="50">
        <v>96</v>
      </c>
      <c r="F52" s="48">
        <f t="shared" si="6"/>
        <v>1</v>
      </c>
      <c r="G52" s="49">
        <v>1</v>
      </c>
      <c r="H52" s="49">
        <v>1.8</v>
      </c>
      <c r="I52" s="74">
        <f t="shared" si="7"/>
        <v>1</v>
      </c>
      <c r="J52" s="72">
        <f t="shared" si="8"/>
        <v>1.8</v>
      </c>
      <c r="K52" s="72">
        <v>42</v>
      </c>
      <c r="L52" s="72">
        <v>22</v>
      </c>
      <c r="M52" s="72">
        <v>14</v>
      </c>
      <c r="N52" s="18">
        <f t="shared" si="9"/>
        <v>0.012936</v>
      </c>
      <c r="O52" s="18">
        <f t="shared" si="10"/>
        <v>0.012936</v>
      </c>
    </row>
    <row r="53" s="7" customFormat="1" ht="30" customHeight="1" spans="1:15">
      <c r="A53" s="30"/>
      <c r="B53" s="51" t="s">
        <v>104</v>
      </c>
      <c r="C53" s="52" t="s">
        <v>105</v>
      </c>
      <c r="D53" s="48">
        <v>60</v>
      </c>
      <c r="E53" s="53">
        <v>30</v>
      </c>
      <c r="F53" s="48">
        <f t="shared" si="6"/>
        <v>2</v>
      </c>
      <c r="G53" s="53">
        <v>15</v>
      </c>
      <c r="H53" s="53">
        <v>15.6</v>
      </c>
      <c r="I53" s="72">
        <f t="shared" si="7"/>
        <v>30</v>
      </c>
      <c r="J53" s="72">
        <f t="shared" si="8"/>
        <v>31.2</v>
      </c>
      <c r="K53" s="75">
        <v>61.5</v>
      </c>
      <c r="L53" s="75">
        <v>51.5</v>
      </c>
      <c r="M53" s="75">
        <v>27.5</v>
      </c>
      <c r="N53" s="72">
        <f>+K53*L53*M53/1000000</f>
        <v>0.087099375</v>
      </c>
      <c r="O53" s="72">
        <f>+N53*F53</f>
        <v>0.17419875</v>
      </c>
    </row>
    <row r="54" s="9" customFormat="1" ht="34.9" customHeight="1" spans="1:15">
      <c r="A54" s="31" t="s">
        <v>106</v>
      </c>
      <c r="B54" s="50" t="s">
        <v>107</v>
      </c>
      <c r="C54" s="54" t="s">
        <v>108</v>
      </c>
      <c r="D54" s="55">
        <v>800</v>
      </c>
      <c r="E54" s="56">
        <v>200</v>
      </c>
      <c r="F54" s="48">
        <f t="shared" ref="F54:F63" si="11">D54/E54</f>
        <v>4</v>
      </c>
      <c r="G54" s="49">
        <v>7</v>
      </c>
      <c r="H54" s="49">
        <v>8</v>
      </c>
      <c r="I54" s="74">
        <f t="shared" si="7"/>
        <v>28</v>
      </c>
      <c r="J54" s="72">
        <f t="shared" si="8"/>
        <v>32</v>
      </c>
      <c r="K54" s="76">
        <v>51</v>
      </c>
      <c r="L54" s="76">
        <v>40</v>
      </c>
      <c r="M54" s="76">
        <v>29.5</v>
      </c>
      <c r="N54" s="77">
        <f>+K54*L54*M54/1000000</f>
        <v>0.06018</v>
      </c>
      <c r="O54" s="77">
        <f>+N54*F54</f>
        <v>0.24072</v>
      </c>
    </row>
    <row r="55" s="6" customFormat="1" ht="38.1" customHeight="1" spans="1:15">
      <c r="A55" s="27" t="s">
        <v>109</v>
      </c>
      <c r="B55" s="36" t="s">
        <v>110</v>
      </c>
      <c r="C55" s="37" t="s">
        <v>111</v>
      </c>
      <c r="D55" s="57">
        <v>30</v>
      </c>
      <c r="E55" s="58">
        <v>1</v>
      </c>
      <c r="F55" s="59">
        <f t="shared" si="11"/>
        <v>30</v>
      </c>
      <c r="G55" s="60">
        <v>7</v>
      </c>
      <c r="H55" s="60">
        <v>7.5</v>
      </c>
      <c r="I55" s="74">
        <f t="shared" ref="I55:I66" si="12">G55*F55</f>
        <v>210</v>
      </c>
      <c r="J55" s="72">
        <f t="shared" ref="J55:J66" si="13">H55*F55</f>
        <v>225</v>
      </c>
      <c r="K55" s="60">
        <v>32</v>
      </c>
      <c r="L55" s="60">
        <v>32</v>
      </c>
      <c r="M55" s="60">
        <v>15</v>
      </c>
      <c r="N55" s="18">
        <f>K55*L55*M55/1000000</f>
        <v>0.01536</v>
      </c>
      <c r="O55" s="18">
        <f t="shared" ref="O53:O66" si="14">N55*F55</f>
        <v>0.4608</v>
      </c>
    </row>
    <row r="56" s="6" customFormat="1" ht="38.1" customHeight="1" spans="1:15">
      <c r="A56" s="30"/>
      <c r="B56" s="36" t="s">
        <v>112</v>
      </c>
      <c r="C56" s="37" t="s">
        <v>113</v>
      </c>
      <c r="D56" s="57">
        <v>15</v>
      </c>
      <c r="E56" s="58">
        <v>1</v>
      </c>
      <c r="F56" s="59">
        <f t="shared" si="11"/>
        <v>15</v>
      </c>
      <c r="G56" s="60">
        <v>7</v>
      </c>
      <c r="H56" s="60">
        <v>7.5</v>
      </c>
      <c r="I56" s="74">
        <f t="shared" si="12"/>
        <v>105</v>
      </c>
      <c r="J56" s="72">
        <f t="shared" si="13"/>
        <v>112.5</v>
      </c>
      <c r="K56" s="60">
        <v>32</v>
      </c>
      <c r="L56" s="60">
        <v>32</v>
      </c>
      <c r="M56" s="60">
        <v>15</v>
      </c>
      <c r="N56" s="18">
        <f>K56*L56*M56/1000000</f>
        <v>0.01536</v>
      </c>
      <c r="O56" s="18">
        <f t="shared" si="14"/>
        <v>0.2304</v>
      </c>
    </row>
    <row r="57" s="7" customFormat="1" ht="51.95" customHeight="1" spans="1:15">
      <c r="A57" s="27" t="s">
        <v>114</v>
      </c>
      <c r="B57" s="17" t="s">
        <v>115</v>
      </c>
      <c r="C57" s="37" t="s">
        <v>116</v>
      </c>
      <c r="D57" s="32">
        <v>360</v>
      </c>
      <c r="E57" s="35">
        <v>20</v>
      </c>
      <c r="F57" s="21">
        <f t="shared" si="11"/>
        <v>18</v>
      </c>
      <c r="G57" s="61">
        <v>4.2</v>
      </c>
      <c r="H57" s="62">
        <v>6.2</v>
      </c>
      <c r="I57" s="74">
        <f t="shared" si="12"/>
        <v>75.6</v>
      </c>
      <c r="J57" s="72">
        <f t="shared" si="13"/>
        <v>111.6</v>
      </c>
      <c r="K57" s="78">
        <v>47.5</v>
      </c>
      <c r="L57" s="78">
        <v>43.5</v>
      </c>
      <c r="M57" s="78">
        <v>26</v>
      </c>
      <c r="N57" s="18">
        <f t="shared" ref="N57:N66" si="15">M57*L57*K57/1000000</f>
        <v>0.0537225</v>
      </c>
      <c r="O57" s="18">
        <f t="shared" si="14"/>
        <v>0.967005</v>
      </c>
    </row>
    <row r="58" s="7" customFormat="1" ht="51.95" customHeight="1" spans="1:20">
      <c r="A58" s="30"/>
      <c r="B58" s="17" t="s">
        <v>117</v>
      </c>
      <c r="C58" s="37" t="s">
        <v>118</v>
      </c>
      <c r="D58" s="32">
        <v>280</v>
      </c>
      <c r="E58" s="35">
        <v>20</v>
      </c>
      <c r="F58" s="21">
        <f t="shared" si="11"/>
        <v>14</v>
      </c>
      <c r="G58" s="61">
        <v>4.2</v>
      </c>
      <c r="H58" s="62">
        <v>6.2</v>
      </c>
      <c r="I58" s="74">
        <f t="shared" si="12"/>
        <v>58.8</v>
      </c>
      <c r="J58" s="72">
        <f t="shared" si="13"/>
        <v>86.8</v>
      </c>
      <c r="K58" s="78">
        <v>47.5</v>
      </c>
      <c r="L58" s="78">
        <v>43.5</v>
      </c>
      <c r="M58" s="78">
        <v>26</v>
      </c>
      <c r="N58" s="18">
        <f t="shared" si="15"/>
        <v>0.0537225</v>
      </c>
      <c r="O58" s="18">
        <f t="shared" si="14"/>
        <v>0.752115</v>
      </c>
      <c r="R58" s="7" t="s">
        <v>119</v>
      </c>
      <c r="S58" s="7" t="s">
        <v>120</v>
      </c>
      <c r="T58" s="7" t="s">
        <v>121</v>
      </c>
    </row>
    <row r="59" s="7" customFormat="1" ht="51.95" customHeight="1" spans="1:20">
      <c r="A59" s="27" t="s">
        <v>122</v>
      </c>
      <c r="B59" s="17" t="s">
        <v>123</v>
      </c>
      <c r="C59" s="37" t="s">
        <v>124</v>
      </c>
      <c r="D59" s="32">
        <v>500</v>
      </c>
      <c r="E59" s="35">
        <v>100</v>
      </c>
      <c r="F59" s="21">
        <f t="shared" si="11"/>
        <v>5</v>
      </c>
      <c r="G59" s="63">
        <v>2</v>
      </c>
      <c r="H59" s="63">
        <v>3.6</v>
      </c>
      <c r="I59" s="74">
        <f t="shared" si="12"/>
        <v>10</v>
      </c>
      <c r="J59" s="72">
        <f t="shared" si="13"/>
        <v>18</v>
      </c>
      <c r="K59" s="78">
        <v>43</v>
      </c>
      <c r="L59" s="78">
        <v>22</v>
      </c>
      <c r="M59" s="78">
        <v>24</v>
      </c>
      <c r="N59" s="18">
        <f t="shared" si="15"/>
        <v>0.022704</v>
      </c>
      <c r="O59" s="18">
        <f t="shared" si="14"/>
        <v>0.11352</v>
      </c>
      <c r="Q59" s="80" t="s">
        <v>125</v>
      </c>
      <c r="R59" s="7">
        <v>16</v>
      </c>
      <c r="S59" s="7">
        <v>58</v>
      </c>
      <c r="T59" s="7">
        <v>0.49</v>
      </c>
    </row>
    <row r="60" s="7" customFormat="1" ht="51.95" customHeight="1" spans="1:20">
      <c r="A60" s="39"/>
      <c r="B60" s="17" t="s">
        <v>126</v>
      </c>
      <c r="C60" s="37" t="s">
        <v>127</v>
      </c>
      <c r="D60" s="32">
        <v>500</v>
      </c>
      <c r="E60" s="35">
        <v>100</v>
      </c>
      <c r="F60" s="21">
        <f t="shared" si="11"/>
        <v>5</v>
      </c>
      <c r="G60" s="63">
        <v>2</v>
      </c>
      <c r="H60" s="63">
        <v>3.6</v>
      </c>
      <c r="I60" s="74">
        <f t="shared" si="12"/>
        <v>10</v>
      </c>
      <c r="J60" s="72">
        <f t="shared" si="13"/>
        <v>18</v>
      </c>
      <c r="K60" s="78">
        <v>43</v>
      </c>
      <c r="L60" s="78">
        <v>22</v>
      </c>
      <c r="M60" s="78">
        <v>24</v>
      </c>
      <c r="N60" s="18">
        <f t="shared" si="15"/>
        <v>0.022704</v>
      </c>
      <c r="O60" s="18">
        <f t="shared" si="14"/>
        <v>0.11352</v>
      </c>
      <c r="Q60" s="80" t="s">
        <v>128</v>
      </c>
      <c r="R60" s="7">
        <v>339</v>
      </c>
      <c r="S60" s="7">
        <v>3181.7</v>
      </c>
      <c r="T60" s="7">
        <v>6.54</v>
      </c>
    </row>
    <row r="61" s="7" customFormat="1" ht="51.95" customHeight="1" spans="1:20">
      <c r="A61" s="39"/>
      <c r="B61" s="17" t="s">
        <v>129</v>
      </c>
      <c r="C61" s="37" t="s">
        <v>130</v>
      </c>
      <c r="D61" s="64">
        <v>500</v>
      </c>
      <c r="E61" s="35">
        <v>100</v>
      </c>
      <c r="F61" s="21">
        <f t="shared" si="11"/>
        <v>5</v>
      </c>
      <c r="G61" s="63">
        <v>1.8</v>
      </c>
      <c r="H61" s="63">
        <v>3.4</v>
      </c>
      <c r="I61" s="74">
        <f t="shared" si="12"/>
        <v>9</v>
      </c>
      <c r="J61" s="72">
        <f t="shared" si="13"/>
        <v>17</v>
      </c>
      <c r="K61" s="78">
        <v>43</v>
      </c>
      <c r="L61" s="78">
        <v>22</v>
      </c>
      <c r="M61" s="78">
        <v>29</v>
      </c>
      <c r="N61" s="18">
        <f t="shared" si="15"/>
        <v>0.027434</v>
      </c>
      <c r="O61" s="18">
        <f t="shared" si="14"/>
        <v>0.13717</v>
      </c>
      <c r="Q61" s="80" t="s">
        <v>131</v>
      </c>
      <c r="R61" s="7">
        <v>30</v>
      </c>
      <c r="S61" s="7">
        <v>186</v>
      </c>
      <c r="T61" s="7">
        <v>1.61</v>
      </c>
    </row>
    <row r="62" s="7" customFormat="1" ht="51.95" customHeight="1" spans="1:15">
      <c r="A62" s="39"/>
      <c r="B62" s="17" t="s">
        <v>132</v>
      </c>
      <c r="C62" s="37" t="s">
        <v>133</v>
      </c>
      <c r="D62" s="64">
        <v>400</v>
      </c>
      <c r="E62" s="35">
        <v>100</v>
      </c>
      <c r="F62" s="21">
        <f t="shared" si="11"/>
        <v>4</v>
      </c>
      <c r="G62" s="63">
        <v>1.8</v>
      </c>
      <c r="H62" s="63">
        <v>3.4</v>
      </c>
      <c r="I62" s="74">
        <f t="shared" si="12"/>
        <v>7.2</v>
      </c>
      <c r="J62" s="72">
        <f t="shared" si="13"/>
        <v>13.6</v>
      </c>
      <c r="K62" s="78">
        <v>43</v>
      </c>
      <c r="L62" s="78">
        <v>22</v>
      </c>
      <c r="M62" s="78">
        <v>29</v>
      </c>
      <c r="N62" s="18">
        <f t="shared" si="15"/>
        <v>0.027434</v>
      </c>
      <c r="O62" s="18">
        <f t="shared" si="14"/>
        <v>0.109736</v>
      </c>
    </row>
    <row r="63" s="7" customFormat="1" ht="51.95" customHeight="1" spans="1:15">
      <c r="A63" s="30"/>
      <c r="B63" s="17" t="s">
        <v>132</v>
      </c>
      <c r="C63" s="37" t="s">
        <v>133</v>
      </c>
      <c r="D63" s="64">
        <v>99</v>
      </c>
      <c r="E63" s="35">
        <v>99</v>
      </c>
      <c r="F63" s="21">
        <f t="shared" si="11"/>
        <v>1</v>
      </c>
      <c r="G63" s="63">
        <v>1.8</v>
      </c>
      <c r="H63" s="63">
        <v>3.4</v>
      </c>
      <c r="I63" s="74">
        <f t="shared" si="12"/>
        <v>1.8</v>
      </c>
      <c r="J63" s="72">
        <f t="shared" si="13"/>
        <v>3.4</v>
      </c>
      <c r="K63" s="78">
        <v>43</v>
      </c>
      <c r="L63" s="78">
        <v>22</v>
      </c>
      <c r="M63" s="78">
        <v>29</v>
      </c>
      <c r="N63" s="18">
        <f t="shared" si="15"/>
        <v>0.027434</v>
      </c>
      <c r="O63" s="18">
        <f t="shared" si="14"/>
        <v>0.027434</v>
      </c>
    </row>
    <row r="64" s="10" customFormat="1" ht="38.1" customHeight="1" spans="1:15">
      <c r="A64" s="31">
        <v>53</v>
      </c>
      <c r="B64" s="58" t="s">
        <v>134</v>
      </c>
      <c r="C64" s="65" t="s">
        <v>135</v>
      </c>
      <c r="D64" s="17">
        <v>100</v>
      </c>
      <c r="E64" s="21">
        <v>100</v>
      </c>
      <c r="F64" s="59">
        <v>1</v>
      </c>
      <c r="G64" s="60">
        <v>5</v>
      </c>
      <c r="H64" s="60">
        <v>6</v>
      </c>
      <c r="I64" s="74">
        <f t="shared" si="12"/>
        <v>5</v>
      </c>
      <c r="J64" s="72">
        <f t="shared" si="13"/>
        <v>6</v>
      </c>
      <c r="K64" s="60">
        <v>40</v>
      </c>
      <c r="L64" s="79">
        <v>25</v>
      </c>
      <c r="M64" s="79">
        <v>22</v>
      </c>
      <c r="N64" s="18">
        <f t="shared" si="15"/>
        <v>0.022</v>
      </c>
      <c r="O64" s="18">
        <f t="shared" si="14"/>
        <v>0.022</v>
      </c>
    </row>
    <row r="65" s="5" customFormat="1" ht="46" customHeight="1" spans="1:15">
      <c r="A65" s="30" t="s">
        <v>136</v>
      </c>
      <c r="B65" s="36" t="s">
        <v>137</v>
      </c>
      <c r="C65" s="37"/>
      <c r="D65" s="38">
        <v>50</v>
      </c>
      <c r="E65" s="35">
        <v>50</v>
      </c>
      <c r="F65" s="48">
        <f>+D65/E65</f>
        <v>1</v>
      </c>
      <c r="G65" s="45">
        <v>20</v>
      </c>
      <c r="H65" s="45">
        <v>20.9</v>
      </c>
      <c r="I65" s="74">
        <f t="shared" si="12"/>
        <v>20</v>
      </c>
      <c r="J65" s="72">
        <f t="shared" si="13"/>
        <v>20.9</v>
      </c>
      <c r="K65" s="83">
        <v>50</v>
      </c>
      <c r="L65" s="83">
        <v>34</v>
      </c>
      <c r="M65" s="83">
        <v>23</v>
      </c>
      <c r="N65" s="18">
        <f t="shared" si="15"/>
        <v>0.0391</v>
      </c>
      <c r="O65" s="18">
        <f t="shared" si="14"/>
        <v>0.0391</v>
      </c>
    </row>
    <row r="66" s="5" customFormat="1" ht="46" customHeight="1" spans="1:15">
      <c r="A66" s="30" t="s">
        <v>136</v>
      </c>
      <c r="B66" s="36" t="s">
        <v>138</v>
      </c>
      <c r="C66" s="37"/>
      <c r="D66" s="38">
        <v>90</v>
      </c>
      <c r="E66" s="35">
        <v>30</v>
      </c>
      <c r="F66" s="48">
        <f>+D66/E66</f>
        <v>3</v>
      </c>
      <c r="G66" s="45">
        <v>7.6</v>
      </c>
      <c r="H66" s="45">
        <v>18.9</v>
      </c>
      <c r="I66" s="74">
        <f t="shared" si="12"/>
        <v>22.8</v>
      </c>
      <c r="J66" s="72">
        <f t="shared" si="13"/>
        <v>56.7</v>
      </c>
      <c r="K66" s="83">
        <v>40</v>
      </c>
      <c r="L66" s="83">
        <v>30</v>
      </c>
      <c r="M66" s="83">
        <v>25</v>
      </c>
      <c r="N66" s="18">
        <f t="shared" si="15"/>
        <v>0.03</v>
      </c>
      <c r="O66" s="18">
        <f t="shared" si="14"/>
        <v>0.09</v>
      </c>
    </row>
    <row r="67" s="11" customFormat="1" ht="34" customHeight="1" spans="1:15">
      <c r="A67" s="81" t="s">
        <v>139</v>
      </c>
      <c r="B67" s="81"/>
      <c r="C67" s="15"/>
      <c r="D67" s="82">
        <f>SUM(D9:D66)</f>
        <v>25000</v>
      </c>
      <c r="E67" s="35"/>
      <c r="F67" s="25">
        <f>SUM(F9:F66)</f>
        <v>1004</v>
      </c>
      <c r="G67" s="81"/>
      <c r="H67" s="81"/>
      <c r="I67" s="81"/>
      <c r="J67" s="81">
        <f>SUM(J9:J66)</f>
        <v>7369.1</v>
      </c>
      <c r="K67" s="81"/>
      <c r="L67" s="81"/>
      <c r="M67" s="81"/>
      <c r="N67" s="16"/>
      <c r="O67" s="16">
        <f>SUM(O9:O66)</f>
        <v>27.95334904</v>
      </c>
    </row>
  </sheetData>
  <mergeCells count="31">
    <mergeCell ref="A1:O1"/>
    <mergeCell ref="A2:O2"/>
    <mergeCell ref="A3:O3"/>
    <mergeCell ref="A4:O4"/>
    <mergeCell ref="A5:O5"/>
    <mergeCell ref="A6:O6"/>
    <mergeCell ref="K7:M7"/>
    <mergeCell ref="A67:B67"/>
    <mergeCell ref="A7:A8"/>
    <mergeCell ref="A9:A10"/>
    <mergeCell ref="A11:A14"/>
    <mergeCell ref="A15:A17"/>
    <mergeCell ref="A18:A23"/>
    <mergeCell ref="A24:A30"/>
    <mergeCell ref="A31:A32"/>
    <mergeCell ref="A33:A44"/>
    <mergeCell ref="A45:A53"/>
    <mergeCell ref="A55:A56"/>
    <mergeCell ref="A57:A58"/>
    <mergeCell ref="A59:A63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N7:N8"/>
    <mergeCell ref="O7:O8"/>
  </mergeCells>
  <pageMargins left="0.75" right="0.75" top="1" bottom="1" header="0.5" footer="0.5"/>
  <pageSetup paperSize="9" scale="38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ATC</cp:lastModifiedBy>
  <dcterms:created xsi:type="dcterms:W3CDTF">2020-08-14T01:22:00Z</dcterms:created>
  <cp:lastPrinted>2020-09-03T01:48:00Z</cp:lastPrinted>
  <dcterms:modified xsi:type="dcterms:W3CDTF">2022-09-29T00:42:48Z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DD72263217CD48D6AD452A7AB2C57C26</vt:lpwstr>
  </property>
</Properties>
</file>