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PL" sheetId="1" r:id="rId1"/>
    <sheet name="invoice" sheetId="2" r:id="rId2"/>
  </sheets>
  <calcPr calcId="144525"/>
</workbook>
</file>

<file path=xl/sharedStrings.xml><?xml version="1.0" encoding="utf-8"?>
<sst xmlns="http://schemas.openxmlformats.org/spreadsheetml/2006/main" count="120" uniqueCount="68">
  <si>
    <t>ATC MIDDLE EAST FZCO LIMITED</t>
  </si>
  <si>
    <r>
      <rPr>
        <sz val="10"/>
        <rFont val="Verdana"/>
        <charset val="134"/>
      </rPr>
      <t>ADD</t>
    </r>
    <r>
      <rPr>
        <sz val="10"/>
        <rFont val="宋体"/>
        <charset val="134"/>
      </rPr>
      <t>：</t>
    </r>
    <r>
      <rPr>
        <sz val="10"/>
        <rFont val="Verdana"/>
        <charset val="134"/>
      </rPr>
      <t>RM 023 9/F BLK G KWAI SHING IND BLDG (STAGE 2 ) 42-46 TAI LIN PAI RD KWAI CHUNG NT
ATTN:ECHO CHAN
TEL:008615018796671</t>
    </r>
  </si>
  <si>
    <t>PACKING LIST</t>
  </si>
  <si>
    <t>Shipping mark:Rafeed</t>
  </si>
  <si>
    <t>East Circle Trading Company
7984 Zaid Bin Alkhtab St 12841 Add 3095 Almalez Dist,, Ar Riyad, Ar Riyad, Saudi Arabia
TAX ID 311029809400003
Tel : +966 55 441 4162</t>
  </si>
  <si>
    <r>
      <rPr>
        <sz val="11"/>
        <rFont val="Verdana"/>
        <charset val="134"/>
      </rPr>
      <t>Description</t>
    </r>
    <r>
      <rPr>
        <sz val="11"/>
        <rFont val="宋体"/>
        <charset val="134"/>
      </rPr>
      <t>：</t>
    </r>
    <r>
      <rPr>
        <sz val="11"/>
        <rFont val="Verdana"/>
        <charset val="134"/>
      </rPr>
      <t>LED LIGHTING</t>
    </r>
  </si>
  <si>
    <r>
      <rPr>
        <sz val="11"/>
        <rFont val="Verdana"/>
        <charset val="134"/>
      </rPr>
      <t xml:space="preserve">Country </t>
    </r>
    <r>
      <rPr>
        <sz val="11"/>
        <rFont val="宋体"/>
        <charset val="134"/>
      </rPr>
      <t>国家</t>
    </r>
  </si>
  <si>
    <r>
      <rPr>
        <sz val="11"/>
        <rFont val="Verdana"/>
        <charset val="134"/>
      </rPr>
      <t xml:space="preserve">ITEM NO </t>
    </r>
    <r>
      <rPr>
        <sz val="11"/>
        <rFont val="宋体"/>
        <charset val="134"/>
      </rPr>
      <t>型号</t>
    </r>
  </si>
  <si>
    <r>
      <rPr>
        <sz val="11"/>
        <rFont val="Verdana"/>
        <charset val="134"/>
      </rPr>
      <t xml:space="preserve">Item </t>
    </r>
    <r>
      <rPr>
        <sz val="11"/>
        <rFont val="宋体"/>
        <charset val="134"/>
      </rPr>
      <t>产品</t>
    </r>
  </si>
  <si>
    <r>
      <rPr>
        <sz val="11"/>
        <rFont val="Verdana"/>
        <charset val="134"/>
      </rPr>
      <t xml:space="preserve">QUANTITY </t>
    </r>
    <r>
      <rPr>
        <sz val="11"/>
        <rFont val="黑体"/>
        <charset val="134"/>
      </rPr>
      <t>订单数量</t>
    </r>
  </si>
  <si>
    <r>
      <rPr>
        <sz val="11"/>
        <rFont val="Verdana"/>
        <charset val="134"/>
      </rPr>
      <t xml:space="preserve">QTY/CTN </t>
    </r>
    <r>
      <rPr>
        <sz val="11"/>
        <rFont val="黑体"/>
        <charset val="134"/>
      </rPr>
      <t>装箱数</t>
    </r>
  </si>
  <si>
    <r>
      <rPr>
        <sz val="11"/>
        <rFont val="Verdana"/>
        <charset val="134"/>
      </rPr>
      <t xml:space="preserve">CTN </t>
    </r>
    <r>
      <rPr>
        <sz val="11"/>
        <rFont val="黑体"/>
        <charset val="134"/>
      </rPr>
      <t>箱数</t>
    </r>
  </si>
  <si>
    <r>
      <rPr>
        <sz val="11"/>
        <rFont val="Verdana"/>
        <charset val="134"/>
      </rPr>
      <t xml:space="preserve">N.W </t>
    </r>
    <r>
      <rPr>
        <sz val="11"/>
        <rFont val="黑体"/>
        <charset val="134"/>
      </rPr>
      <t>净重</t>
    </r>
  </si>
  <si>
    <r>
      <rPr>
        <sz val="11"/>
        <rFont val="Verdana"/>
        <charset val="134"/>
      </rPr>
      <t xml:space="preserve">G.W </t>
    </r>
    <r>
      <rPr>
        <sz val="11"/>
        <rFont val="黑体"/>
        <charset val="134"/>
      </rPr>
      <t>毛重</t>
    </r>
  </si>
  <si>
    <r>
      <rPr>
        <sz val="11"/>
        <rFont val="Verdana"/>
        <charset val="134"/>
      </rPr>
      <t xml:space="preserve">Total N.W. </t>
    </r>
    <r>
      <rPr>
        <sz val="11"/>
        <rFont val="宋体"/>
        <charset val="134"/>
      </rPr>
      <t>总净重</t>
    </r>
  </si>
  <si>
    <r>
      <rPr>
        <sz val="11"/>
        <rFont val="Verdana"/>
        <charset val="134"/>
      </rPr>
      <t xml:space="preserve">Total G.W. </t>
    </r>
    <r>
      <rPr>
        <sz val="11"/>
        <rFont val="宋体"/>
        <charset val="134"/>
      </rPr>
      <t>总毛重</t>
    </r>
  </si>
  <si>
    <r>
      <rPr>
        <sz val="11"/>
        <rFont val="Verdana"/>
        <charset val="134"/>
      </rPr>
      <t xml:space="preserve">CTN SIZE </t>
    </r>
    <r>
      <rPr>
        <sz val="11"/>
        <rFont val="黑体"/>
        <charset val="134"/>
      </rPr>
      <t>外箱尺寸</t>
    </r>
    <r>
      <rPr>
        <sz val="11"/>
        <rFont val="Verdana"/>
        <charset val="134"/>
      </rPr>
      <t xml:space="preserve"> CM</t>
    </r>
  </si>
  <si>
    <r>
      <rPr>
        <sz val="11"/>
        <rFont val="Verdana"/>
        <charset val="134"/>
      </rPr>
      <t xml:space="preserve">Unit Volume </t>
    </r>
    <r>
      <rPr>
        <sz val="11"/>
        <rFont val="宋体"/>
        <charset val="134"/>
      </rPr>
      <t>单体积</t>
    </r>
  </si>
  <si>
    <r>
      <rPr>
        <sz val="11"/>
        <rFont val="Verdana"/>
        <charset val="134"/>
      </rPr>
      <t xml:space="preserve">Total Volume </t>
    </r>
    <r>
      <rPr>
        <sz val="11"/>
        <rFont val="宋体"/>
        <charset val="134"/>
      </rPr>
      <t>总体积</t>
    </r>
  </si>
  <si>
    <r>
      <rPr>
        <sz val="11"/>
        <rFont val="Verdana"/>
        <charset val="134"/>
      </rPr>
      <t>L</t>
    </r>
    <r>
      <rPr>
        <sz val="11"/>
        <rFont val="黑体"/>
        <charset val="134"/>
      </rPr>
      <t>长</t>
    </r>
  </si>
  <si>
    <r>
      <rPr>
        <sz val="11"/>
        <rFont val="Verdana"/>
        <charset val="134"/>
      </rPr>
      <t>W</t>
    </r>
    <r>
      <rPr>
        <sz val="11"/>
        <rFont val="黑体"/>
        <charset val="134"/>
      </rPr>
      <t>宽</t>
    </r>
  </si>
  <si>
    <r>
      <rPr>
        <sz val="11"/>
        <rFont val="Verdana"/>
        <charset val="134"/>
      </rPr>
      <t>H</t>
    </r>
    <r>
      <rPr>
        <sz val="11"/>
        <rFont val="黑体"/>
        <charset val="134"/>
      </rPr>
      <t>高</t>
    </r>
  </si>
  <si>
    <t>042224</t>
  </si>
  <si>
    <t>Premium - Bravo bulkhead lights   Led By OSRAM, Powered By Tridonic - 20W, 2271lum AC 220-240V, 6000K IK 8  IP 65, CRI &gt; 80, 120° - Round D275   x H85   - Black / Aluminum (Housing), White / Opal (Front Cover )</t>
  </si>
  <si>
    <t>044520</t>
  </si>
  <si>
    <t>Premium - Falco Garden spotlight  Led By CREE, Powered By EAGLERISE - 3W, 270lum AC 220-240V, 3000K IK 7  IP 67, CRI &gt; 80, 23° - Garden spotlight  D65  x L85 x H161   - Dark Grey / Aluminum (Housing), Transparent / Glass (Front Cover ) - 5Years Warranty</t>
  </si>
  <si>
    <t>041647</t>
  </si>
  <si>
    <t>Premium - Falco Garden spotlight  Led By CREE, Powered By EAGLERISE - 6W, 600lum AC 220-240V, 3000K IK 7  IP 67, CRI &gt; 80, 23° - Garden spotlight  D65  x L85 x H161   - Dark Grey / Aluminum (Housing), Transparent / Glass (Front Cover )</t>
  </si>
  <si>
    <t>PR-0543</t>
  </si>
  <si>
    <t>spike for ground mounting 74*297mm</t>
  </si>
  <si>
    <t>042860</t>
  </si>
  <si>
    <t>Premium - Mada Inground Wall washer Led By CREE - 48W,DC 24V, RGBWK IK 10  IP 67, CRI &gt; 70, 15° - Rectangular  W90 x L1000 x H90   - Grey / Aluminum (Housing), Silver  / Stainless Steel  (Housing)</t>
  </si>
  <si>
    <t>031079</t>
  </si>
  <si>
    <t>Premium - Box Floodlight Led By CREE - 36W,DC 24V, RGBWK IP 66, CRI &gt; 70, H 45 x V 0° - Rectangular  W155 x L190 x H121.7   - Black / Die-cast aluminum (Housing)</t>
  </si>
  <si>
    <t>041550</t>
  </si>
  <si>
    <t>Premium - Sert Tri-Proof Led By OSRAM, Powered By OSRAM - 40W, 4432lum AC 220-240V, 6500K IP 65, CRI &gt; 80, 140° - Rectangular  W104 x L1285 x H62   - White / ABS (Housing)</t>
  </si>
  <si>
    <t>044728</t>
  </si>
  <si>
    <t>Premium - Polo Linear Light ,AC 220-240VIP 65, 120° - Linear  W18  x H13   - Silver  / Aluminum (Housing)</t>
  </si>
  <si>
    <t>XLG-75-24</t>
  </si>
  <si>
    <t>MEANWELL Power supply 75W, Input Voltage AC 100 - 305V, Output Voltage DC 24 V, Output Current 0 - 3100 A, IP67, W63 x L140 x H32, 5
Years Warranty</t>
  </si>
  <si>
    <t>020296</t>
  </si>
  <si>
    <t>Premium - Clair Wall washer - Led By CREE - 48W,DC 24V, RGBWK IP 65,
CRI &gt; 70, H 10 x V 65° - Rectangular W50 x L1000 x H55 - Grey / Die-cast aluminum (Housing) - 5Years Warranty</t>
  </si>
  <si>
    <t>PR-1541</t>
  </si>
  <si>
    <r>
      <rPr>
        <sz val="12"/>
        <rFont val="Arial"/>
        <charset val="134"/>
      </rPr>
      <t>I shape waterproof conenctor 
OD: 10mm-14mm
Material:PA66
Wire Section: 0.5mm² - 4.0mm²
Ampere/Voltage: 32A 400V
Working: -40</t>
    </r>
    <r>
      <rPr>
        <sz val="12"/>
        <rFont val="宋体"/>
        <charset val="134"/>
      </rPr>
      <t>℃</t>
    </r>
    <r>
      <rPr>
        <sz val="12"/>
        <rFont val="Arial"/>
        <charset val="134"/>
      </rPr>
      <t>-105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
IP Protection: IP68
Housing Materials: PA66
Warranty: 1 Year</t>
    </r>
  </si>
  <si>
    <t xml:space="preserve">PR-1547 </t>
  </si>
  <si>
    <r>
      <rPr>
        <sz val="12"/>
        <rFont val="Arial"/>
        <charset val="134"/>
      </rPr>
      <t>Y shape waterproof junction box 
OD: 10-14mm
Material:PA66
Wire Section: 0.5mm² - 6mm²
Ampere/Voltage: 24A 400V
Working: -40</t>
    </r>
    <r>
      <rPr>
        <sz val="12"/>
        <rFont val="宋体"/>
        <charset val="134"/>
      </rPr>
      <t>℃</t>
    </r>
    <r>
      <rPr>
        <sz val="12"/>
        <rFont val="Arial"/>
        <charset val="134"/>
      </rPr>
      <t>-105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
IP Protection: IP68, Color:Black
Warranty: 1 Year</t>
    </r>
  </si>
  <si>
    <t>PR-1548</t>
  </si>
  <si>
    <r>
      <rPr>
        <sz val="12"/>
        <rFont val="Arial"/>
        <charset val="134"/>
      </rPr>
      <t>T shape waterproof connector
number of pins: 5 pins
OD: 10mm-14mm
Material: PA66
Wire Section: 0.5mm² - 4.0mm²
Ampere/Voltage: 32A 400V
Working: -40</t>
    </r>
    <r>
      <rPr>
        <sz val="12"/>
        <rFont val="宋体"/>
        <charset val="134"/>
      </rPr>
      <t>℃</t>
    </r>
    <r>
      <rPr>
        <sz val="12"/>
        <rFont val="Arial"/>
        <charset val="134"/>
      </rPr>
      <t>-105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
IP Protection: IP68
Housing Materials:PA66
Warranty: 1 Year</t>
    </r>
  </si>
  <si>
    <t>IP68 waterproof connector，Pin:5P OD: 10mm-14mm Material:PA66 Wire Section: 0.5mm² - 4.0mm² Ampere/Voltage: 32A 400V Working: -40℃-105℃
IP Protection: IP68 Housing Materials:PA66 Warranty: 1 Year</t>
  </si>
  <si>
    <t>EBV-400S024SV</t>
  </si>
  <si>
    <t>Power supply 400W,  Input Voltage AC 176 To 305 V, Output Voltage DC 24 V, Output Current 0 To 16.7 A, IP67, 5 Years Warranty</t>
  </si>
  <si>
    <t>Total</t>
  </si>
  <si>
    <t xml:space="preserve">Commercial Invoice </t>
  </si>
  <si>
    <t>Date:202301104</t>
  </si>
  <si>
    <t>Invoice #:INV202301104</t>
  </si>
  <si>
    <t>TO:</t>
  </si>
  <si>
    <t>No.</t>
  </si>
  <si>
    <t>Product Code</t>
  </si>
  <si>
    <t>Description</t>
  </si>
  <si>
    <t>QTY</t>
  </si>
  <si>
    <r>
      <rPr>
        <b/>
        <sz val="9"/>
        <rFont val="Verdana"/>
        <charset val="134"/>
      </rPr>
      <t>Unite price</t>
    </r>
    <r>
      <rPr>
        <b/>
        <sz val="9"/>
        <rFont val="宋体"/>
        <charset val="134"/>
      </rPr>
      <t>（</t>
    </r>
    <r>
      <rPr>
        <b/>
        <sz val="9"/>
        <rFont val="Verdana"/>
        <charset val="134"/>
      </rPr>
      <t>USD/pcs</t>
    </r>
    <r>
      <rPr>
        <b/>
        <sz val="9"/>
        <rFont val="宋体"/>
        <charset val="134"/>
      </rPr>
      <t>）</t>
    </r>
  </si>
  <si>
    <t>Total price  (USD)</t>
  </si>
  <si>
    <r>
      <rPr>
        <sz val="11"/>
        <rFont val="Verdana"/>
        <charset val="134"/>
      </rPr>
      <t>I shape waterproof conenctor 
OD: 10mm-14mm
Material:PA66
Wire Section: 0.5mm² - 4.0mm²
Ampere/Voltage: 32A 400V
Working: -40</t>
    </r>
    <r>
      <rPr>
        <sz val="12"/>
        <rFont val="宋体"/>
        <charset val="134"/>
      </rPr>
      <t>℃</t>
    </r>
    <r>
      <rPr>
        <sz val="12"/>
        <rFont val="Arial"/>
        <charset val="134"/>
      </rPr>
      <t>-105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
IP Protection: IP68
Housing Materials: PA66
Warranty: 1 Year</t>
    </r>
  </si>
  <si>
    <t>Y shape waterproof junction box 
OD: 10-14mm
Material:PA66
Wire Section: 0.5mm² - 6mm²
Ampere/Voltage: 24A 400V
Working: -40℃-105℃
IP Protection: IP68, Color:Black
Warranty: 1 Year</t>
  </si>
  <si>
    <t>T shape waterproof connector
number of pins: 5 pins
OD: 10mm-14mm
Material: PA66
Wire Section: 0.5mm² - 4.0mm²
Ampere/Voltage: 32A 400V
Working: -40℃-105℃
IP Protection: IP68
Housing Materials:PA66
Warranty: 1 Year</t>
  </si>
  <si>
    <t>MADE IN CHINA</t>
  </si>
  <si>
    <t>Only Seven thousand eight hundred and sixteen US Dollars And Cents eighty-five No More</t>
  </si>
  <si>
    <t>LED LIGHTING
HS Code:940540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</si>
</sst>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(&quot;$&quot;* #,##0.00_);_(&quot;$&quot;* \(#,##0.00\);_(&quot;$&quot;* &quot;-&quot;??_);_(@_)"/>
    <numFmt numFmtId="178" formatCode="#,##0.00_ "/>
    <numFmt numFmtId="179" formatCode="0.00_ "/>
    <numFmt numFmtId="180" formatCode="0.000_);[Red]\(0.000\)"/>
    <numFmt numFmtId="181" formatCode="0.000"/>
  </numFmts>
  <fonts count="45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b/>
      <sz val="20"/>
      <name val="Verdana"/>
      <charset val="134"/>
    </font>
    <font>
      <sz val="10"/>
      <name val="Verdana"/>
      <charset val="134"/>
    </font>
    <font>
      <b/>
      <sz val="14"/>
      <name val="Verdana"/>
      <charset val="134"/>
    </font>
    <font>
      <b/>
      <sz val="9"/>
      <name val="Verdana"/>
      <charset val="134"/>
    </font>
    <font>
      <sz val="9"/>
      <name val="Verdana"/>
      <charset val="134"/>
    </font>
    <font>
      <sz val="11"/>
      <name val="Verdana"/>
      <charset val="134"/>
    </font>
    <font>
      <sz val="12"/>
      <name val="Verdana"/>
      <charset val="134"/>
    </font>
    <font>
      <b/>
      <sz val="10"/>
      <name val="Verdana"/>
      <charset val="134"/>
    </font>
    <font>
      <sz val="8"/>
      <name val="Verdana"/>
      <charset val="134"/>
    </font>
    <font>
      <b/>
      <sz val="8"/>
      <name val="Verdana"/>
      <charset val="134"/>
    </font>
    <font>
      <b/>
      <u/>
      <sz val="18"/>
      <name val="Verdana"/>
      <charset val="134"/>
    </font>
    <font>
      <sz val="12"/>
      <name val="Arial"/>
      <charset val="134"/>
    </font>
    <font>
      <sz val="8"/>
      <name val="宋体"/>
      <charset val="134"/>
    </font>
    <font>
      <sz val="11"/>
      <color theme="1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8"/>
      <name val="Tahoma"/>
      <charset val="134"/>
    </font>
    <font>
      <b/>
      <sz val="11"/>
      <color indexed="63"/>
      <name val="宋体"/>
      <charset val="134"/>
    </font>
    <font>
      <b/>
      <sz val="7"/>
      <color indexed="8"/>
      <name val="Tahoma"/>
      <charset val="134"/>
    </font>
    <font>
      <sz val="10"/>
      <name val="Arial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/>
    <xf numFmtId="0" fontId="39" fillId="0" borderId="0"/>
    <xf numFmtId="0" fontId="40" fillId="0" borderId="0">
      <alignment vertical="center"/>
    </xf>
    <xf numFmtId="0" fontId="4" fillId="0" borderId="0"/>
    <xf numFmtId="0" fontId="41" fillId="0" borderId="0"/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 wrapText="1"/>
    </xf>
    <xf numFmtId="0" fontId="7" fillId="0" borderId="0" xfId="51" applyFont="1" applyAlignment="1">
      <alignment horizontal="center" vertical="center"/>
    </xf>
    <xf numFmtId="0" fontId="7" fillId="0" borderId="0" xfId="51" applyFont="1" applyAlignment="1">
      <alignment horizontal="left" vertical="center"/>
    </xf>
    <xf numFmtId="176" fontId="7" fillId="0" borderId="0" xfId="51" applyNumberFormat="1" applyFont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6" fillId="0" borderId="0" xfId="51" applyFont="1" applyAlignment="1">
      <alignment horizontal="left" vertical="center" wrapText="1"/>
    </xf>
    <xf numFmtId="0" fontId="6" fillId="0" borderId="0" xfId="52" applyFont="1" applyAlignment="1">
      <alignment horizontal="left" vertical="center"/>
    </xf>
    <xf numFmtId="0" fontId="6" fillId="0" borderId="0" xfId="52" applyFont="1" applyAlignment="1">
      <alignment horizontal="center" vertical="center"/>
    </xf>
    <xf numFmtId="176" fontId="6" fillId="0" borderId="0" xfId="52" applyNumberFormat="1" applyFont="1" applyAlignment="1">
      <alignment horizontal="center" vertical="center"/>
    </xf>
    <xf numFmtId="49" fontId="6" fillId="0" borderId="0" xfId="51" applyNumberFormat="1" applyFont="1" applyAlignment="1">
      <alignment horizontal="center" vertical="center"/>
    </xf>
    <xf numFmtId="0" fontId="6" fillId="0" borderId="0" xfId="52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left" vertical="center" wrapText="1"/>
    </xf>
    <xf numFmtId="178" fontId="15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178" fontId="6" fillId="0" borderId="1" xfId="54" applyNumberFormat="1" applyFont="1" applyFill="1" applyBorder="1" applyAlignment="1">
      <alignment horizontal="center" vertical="center" wrapText="1"/>
    </xf>
    <xf numFmtId="178" fontId="6" fillId="0" borderId="1" xfId="54" applyNumberFormat="1" applyFont="1" applyFill="1" applyBorder="1" applyAlignment="1">
      <alignment horizontal="left" vertical="center" wrapText="1"/>
    </xf>
    <xf numFmtId="0" fontId="10" fillId="0" borderId="1" xfId="54" applyFont="1" applyFill="1" applyBorder="1" applyAlignment="1">
      <alignment horizontal="left" vertical="center" wrapText="1"/>
    </xf>
    <xf numFmtId="176" fontId="10" fillId="0" borderId="1" xfId="54" applyNumberFormat="1" applyFont="1" applyFill="1" applyBorder="1" applyAlignment="1">
      <alignment horizontal="left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4" applyFont="1" applyFill="1" applyBorder="1" applyAlignment="1">
      <alignment horizontal="center" vertical="center" wrapText="1"/>
    </xf>
    <xf numFmtId="176" fontId="10" fillId="0" borderId="1" xfId="54" applyNumberFormat="1" applyFont="1" applyFill="1" applyBorder="1" applyAlignment="1">
      <alignment horizontal="center" vertical="center" wrapText="1"/>
    </xf>
    <xf numFmtId="0" fontId="10" fillId="0" borderId="5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 wrapText="1"/>
    </xf>
    <xf numFmtId="176" fontId="10" fillId="0" borderId="1" xfId="54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76" fontId="15" fillId="0" borderId="1" xfId="54" applyNumberFormat="1" applyFont="1" applyFill="1" applyBorder="1" applyAlignment="1">
      <alignment horizontal="center" vertical="center" wrapText="1"/>
    </xf>
    <xf numFmtId="180" fontId="15" fillId="0" borderId="1" xfId="54" applyNumberFormat="1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180" fontId="6" fillId="0" borderId="1" xfId="54" applyNumberFormat="1" applyFont="1" applyFill="1" applyBorder="1" applyAlignment="1">
      <alignment horizontal="center" vertical="center" wrapText="1"/>
    </xf>
    <xf numFmtId="2" fontId="6" fillId="0" borderId="1" xfId="54" applyNumberFormat="1" applyFont="1" applyFill="1" applyBorder="1" applyAlignment="1">
      <alignment horizontal="left" vertical="center" wrapText="1"/>
    </xf>
    <xf numFmtId="176" fontId="10" fillId="0" borderId="1" xfId="54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2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5" xfId="51"/>
    <cellStyle name="常规 6" xfId="52"/>
    <cellStyle name="常规_L.C GALLIS06" xfId="53"/>
    <cellStyle name="常规_Sheet1" xfId="54"/>
  </cellStyle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0</xdr:row>
      <xdr:rowOff>632460</xdr:rowOff>
    </xdr:to>
    <xdr:pic>
      <xdr:nvPicPr>
        <xdr:cNvPr id="2" name="图片 1" descr="C:\Users\Administrator\AppData\Roaming\Tencent\Users\670081752\QQ\WinTemp\RichOle\XE_I6P89U)AR959723WAQNG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39445" cy="632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D37"/>
  <sheetViews>
    <sheetView tabSelected="1" zoomScale="70" zoomScaleNormal="70" workbookViewId="0">
      <selection activeCell="A5" sqref="A5:O5"/>
    </sheetView>
  </sheetViews>
  <sheetFormatPr defaultColWidth="9" defaultRowHeight="12.6"/>
  <cols>
    <col min="1" max="1" width="12.5740740740741" style="42" customWidth="1"/>
    <col min="2" max="2" width="18.5740740740741" style="42" customWidth="1"/>
    <col min="3" max="3" width="23.8240740740741" style="43" customWidth="1"/>
    <col min="4" max="4" width="11.4259259259259" style="42" customWidth="1"/>
    <col min="5" max="5" width="10.1388888888889" style="42" customWidth="1"/>
    <col min="6" max="7" width="9" style="42" customWidth="1"/>
    <col min="8" max="8" width="9.85185185185185" style="42" customWidth="1"/>
    <col min="9" max="10" width="12.712962962963" style="42" customWidth="1"/>
    <col min="11" max="15" width="9" style="42" customWidth="1"/>
    <col min="16" max="16384" width="9" style="44"/>
  </cols>
  <sheetData>
    <row r="1" s="37" customFormat="1" ht="76.15" customHeight="1" spans="1:15">
      <c r="A1" s="45" t="s">
        <v>0</v>
      </c>
      <c r="B1" s="46"/>
      <c r="C1" s="47"/>
      <c r="D1" s="46"/>
      <c r="E1" s="46"/>
      <c r="F1" s="46"/>
      <c r="G1" s="46"/>
      <c r="H1" s="48"/>
      <c r="I1" s="48"/>
      <c r="J1" s="46"/>
      <c r="K1" s="46"/>
      <c r="L1" s="91"/>
      <c r="M1" s="91"/>
      <c r="N1" s="91"/>
      <c r="O1" s="92"/>
    </row>
    <row r="2" s="37" customFormat="1" ht="58.9" customHeight="1" spans="1:15">
      <c r="A2" s="49" t="s">
        <v>1</v>
      </c>
      <c r="B2" s="50"/>
      <c r="C2" s="51"/>
      <c r="D2" s="50"/>
      <c r="E2" s="50"/>
      <c r="F2" s="50"/>
      <c r="G2" s="50"/>
      <c r="H2" s="52"/>
      <c r="I2" s="52"/>
      <c r="J2" s="50"/>
      <c r="K2" s="50"/>
      <c r="L2" s="93"/>
      <c r="M2" s="93"/>
      <c r="N2" s="93"/>
      <c r="O2" s="94"/>
    </row>
    <row r="3" s="37" customFormat="1" ht="26.25" customHeight="1" spans="1:15">
      <c r="A3" s="53" t="s">
        <v>2</v>
      </c>
      <c r="B3" s="53"/>
      <c r="C3" s="54"/>
      <c r="D3" s="53"/>
      <c r="E3" s="53"/>
      <c r="F3" s="53"/>
      <c r="G3" s="53"/>
      <c r="H3" s="55"/>
      <c r="I3" s="55"/>
      <c r="J3" s="53"/>
      <c r="K3" s="53"/>
      <c r="L3" s="95"/>
      <c r="M3" s="95"/>
      <c r="N3" s="95"/>
      <c r="O3" s="96"/>
    </row>
    <row r="4" s="37" customFormat="1" ht="28.15" customHeight="1" spans="1:15">
      <c r="A4" s="56" t="s">
        <v>3</v>
      </c>
      <c r="B4" s="56"/>
      <c r="C4" s="57"/>
      <c r="D4" s="56"/>
      <c r="E4" s="56"/>
      <c r="F4" s="56"/>
      <c r="G4" s="56"/>
      <c r="H4" s="58"/>
      <c r="I4" s="58"/>
      <c r="J4" s="56"/>
      <c r="K4" s="56"/>
      <c r="L4" s="97"/>
      <c r="M4" s="97"/>
      <c r="N4" s="97"/>
      <c r="O4" s="98"/>
    </row>
    <row r="5" s="37" customFormat="1" ht="141" customHeight="1" spans="1:15">
      <c r="A5" s="57" t="s">
        <v>4</v>
      </c>
      <c r="B5" s="56"/>
      <c r="C5" s="57"/>
      <c r="D5" s="57"/>
      <c r="E5" s="57"/>
      <c r="F5" s="57"/>
      <c r="G5" s="57"/>
      <c r="H5" s="59"/>
      <c r="I5" s="59"/>
      <c r="J5" s="99"/>
      <c r="K5" s="99"/>
      <c r="L5" s="99"/>
      <c r="M5" s="99"/>
      <c r="N5" s="99"/>
      <c r="O5" s="99"/>
    </row>
    <row r="6" ht="38.45" customHeight="1" spans="1:160">
      <c r="A6" s="60" t="s">
        <v>5</v>
      </c>
      <c r="B6" s="60"/>
      <c r="C6" s="60"/>
      <c r="D6" s="60"/>
      <c r="E6" s="60"/>
      <c r="F6" s="60"/>
      <c r="G6" s="61"/>
      <c r="H6" s="61"/>
      <c r="I6" s="61"/>
      <c r="J6" s="61"/>
      <c r="K6" s="61"/>
      <c r="L6" s="61"/>
      <c r="M6" s="61"/>
      <c r="N6" s="61"/>
      <c r="O6" s="61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</row>
    <row r="7" s="38" customFormat="1" ht="33.6" customHeight="1" spans="1:160">
      <c r="A7" s="62" t="s">
        <v>6</v>
      </c>
      <c r="B7" s="63" t="s">
        <v>7</v>
      </c>
      <c r="C7" s="64" t="s">
        <v>8</v>
      </c>
      <c r="D7" s="65" t="s">
        <v>9</v>
      </c>
      <c r="E7" s="65" t="s">
        <v>10</v>
      </c>
      <c r="F7" s="65" t="s">
        <v>11</v>
      </c>
      <c r="G7" s="66" t="s">
        <v>12</v>
      </c>
      <c r="H7" s="66" t="s">
        <v>13</v>
      </c>
      <c r="I7" s="66" t="s">
        <v>14</v>
      </c>
      <c r="J7" s="66" t="s">
        <v>15</v>
      </c>
      <c r="K7" s="100" t="s">
        <v>16</v>
      </c>
      <c r="L7" s="100"/>
      <c r="M7" s="100"/>
      <c r="N7" s="66" t="s">
        <v>17</v>
      </c>
      <c r="O7" s="66" t="s">
        <v>18</v>
      </c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</row>
    <row r="8" s="38" customFormat="1" ht="33.6" customHeight="1" spans="1:160">
      <c r="A8" s="67"/>
      <c r="B8" s="63"/>
      <c r="C8" s="64"/>
      <c r="D8" s="65"/>
      <c r="E8" s="65"/>
      <c r="F8" s="65"/>
      <c r="G8" s="66"/>
      <c r="H8" s="66"/>
      <c r="I8" s="66"/>
      <c r="J8" s="66"/>
      <c r="K8" s="66" t="s">
        <v>19</v>
      </c>
      <c r="L8" s="66" t="s">
        <v>20</v>
      </c>
      <c r="M8" s="66" t="s">
        <v>21</v>
      </c>
      <c r="N8" s="66"/>
      <c r="O8" s="66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</row>
    <row r="9" s="39" customFormat="1" ht="46.15" customHeight="1" spans="1:15">
      <c r="A9" s="68">
        <v>1</v>
      </c>
      <c r="B9" s="110" t="s">
        <v>22</v>
      </c>
      <c r="C9" s="64" t="s">
        <v>23</v>
      </c>
      <c r="D9" s="69">
        <v>10</v>
      </c>
      <c r="E9" s="69">
        <v>10</v>
      </c>
      <c r="F9" s="63">
        <f t="shared" ref="F9:F13" si="0">D9/E9</f>
        <v>1</v>
      </c>
      <c r="G9" s="70">
        <v>12</v>
      </c>
      <c r="H9" s="70">
        <v>13.7</v>
      </c>
      <c r="I9" s="102">
        <f t="shared" ref="I9:I23" si="1">F9*G9</f>
        <v>12</v>
      </c>
      <c r="J9" s="102">
        <f t="shared" ref="J9:J13" si="2">F9*H9</f>
        <v>13.7</v>
      </c>
      <c r="K9" s="69">
        <v>59</v>
      </c>
      <c r="L9" s="69">
        <v>50</v>
      </c>
      <c r="M9" s="69">
        <v>32</v>
      </c>
      <c r="N9" s="102">
        <f t="shared" ref="N9:N18" si="3">K9*L9*M9/1000000</f>
        <v>0.0944</v>
      </c>
      <c r="O9" s="102">
        <f t="shared" ref="O9:O18" si="4">F9*K9*L9*M9/1000000</f>
        <v>0.0944</v>
      </c>
    </row>
    <row r="10" s="39" customFormat="1" ht="46.15" customHeight="1" spans="1:15">
      <c r="A10" s="68">
        <v>2</v>
      </c>
      <c r="B10" s="110" t="s">
        <v>22</v>
      </c>
      <c r="C10" s="64" t="s">
        <v>23</v>
      </c>
      <c r="D10" s="69">
        <v>3</v>
      </c>
      <c r="E10" s="69">
        <v>3</v>
      </c>
      <c r="F10" s="63">
        <f t="shared" si="0"/>
        <v>1</v>
      </c>
      <c r="G10" s="70">
        <v>3</v>
      </c>
      <c r="H10" s="70">
        <v>4.2</v>
      </c>
      <c r="I10" s="102">
        <f t="shared" si="1"/>
        <v>3</v>
      </c>
      <c r="J10" s="102">
        <f t="shared" si="2"/>
        <v>4.2</v>
      </c>
      <c r="K10" s="69">
        <v>30</v>
      </c>
      <c r="L10" s="69">
        <v>30</v>
      </c>
      <c r="M10" s="69">
        <v>31</v>
      </c>
      <c r="N10" s="102">
        <f t="shared" si="3"/>
        <v>0.0279</v>
      </c>
      <c r="O10" s="102">
        <f t="shared" si="4"/>
        <v>0.0279</v>
      </c>
    </row>
    <row r="11" s="39" customFormat="1" ht="46.15" customHeight="1" spans="1:15">
      <c r="A11" s="68">
        <v>3</v>
      </c>
      <c r="B11" s="69" t="s">
        <v>24</v>
      </c>
      <c r="C11" s="64" t="s">
        <v>25</v>
      </c>
      <c r="D11" s="71">
        <v>120</v>
      </c>
      <c r="E11" s="69">
        <v>20</v>
      </c>
      <c r="F11" s="63">
        <f t="shared" si="0"/>
        <v>6</v>
      </c>
      <c r="G11" s="69">
        <v>8.9</v>
      </c>
      <c r="H11" s="69">
        <v>9.6</v>
      </c>
      <c r="I11" s="102">
        <f t="shared" si="1"/>
        <v>53.4</v>
      </c>
      <c r="J11" s="102">
        <f t="shared" si="2"/>
        <v>57.6</v>
      </c>
      <c r="K11" s="103">
        <v>42</v>
      </c>
      <c r="L11" s="103">
        <v>32</v>
      </c>
      <c r="M11" s="103">
        <v>24</v>
      </c>
      <c r="N11" s="102">
        <f t="shared" si="3"/>
        <v>0.032256</v>
      </c>
      <c r="O11" s="102">
        <f t="shared" si="4"/>
        <v>0.193536</v>
      </c>
    </row>
    <row r="12" s="39" customFormat="1" ht="46.15" customHeight="1" spans="1:15">
      <c r="A12" s="68">
        <v>4</v>
      </c>
      <c r="B12" s="69" t="s">
        <v>26</v>
      </c>
      <c r="C12" s="64" t="s">
        <v>27</v>
      </c>
      <c r="D12" s="71">
        <v>80</v>
      </c>
      <c r="E12" s="69">
        <v>20</v>
      </c>
      <c r="F12" s="63">
        <f t="shared" si="0"/>
        <v>4</v>
      </c>
      <c r="G12" s="69">
        <v>8.9</v>
      </c>
      <c r="H12" s="69">
        <v>9.6</v>
      </c>
      <c r="I12" s="102">
        <f t="shared" si="1"/>
        <v>35.6</v>
      </c>
      <c r="J12" s="102">
        <f t="shared" si="2"/>
        <v>38.4</v>
      </c>
      <c r="K12" s="103">
        <v>42</v>
      </c>
      <c r="L12" s="103">
        <v>32</v>
      </c>
      <c r="M12" s="103">
        <v>24</v>
      </c>
      <c r="N12" s="102">
        <f t="shared" si="3"/>
        <v>0.032256</v>
      </c>
      <c r="O12" s="102">
        <f t="shared" si="4"/>
        <v>0.129024</v>
      </c>
    </row>
    <row r="13" s="39" customFormat="1" ht="46.15" customHeight="1" spans="1:15">
      <c r="A13" s="68">
        <v>5</v>
      </c>
      <c r="B13" s="69" t="s">
        <v>24</v>
      </c>
      <c r="C13" s="64" t="s">
        <v>25</v>
      </c>
      <c r="D13" s="71">
        <v>10</v>
      </c>
      <c r="E13" s="71">
        <v>10</v>
      </c>
      <c r="F13" s="72">
        <f t="shared" si="0"/>
        <v>1</v>
      </c>
      <c r="G13" s="72">
        <v>8</v>
      </c>
      <c r="H13" s="72">
        <v>9.6</v>
      </c>
      <c r="I13" s="72">
        <f t="shared" si="1"/>
        <v>8</v>
      </c>
      <c r="J13" s="72">
        <f t="shared" si="2"/>
        <v>9.6</v>
      </c>
      <c r="K13" s="72">
        <v>42</v>
      </c>
      <c r="L13" s="72">
        <v>32</v>
      </c>
      <c r="M13" s="72">
        <v>24</v>
      </c>
      <c r="N13" s="72">
        <f t="shared" si="3"/>
        <v>0.032256</v>
      </c>
      <c r="O13" s="72">
        <f t="shared" si="4"/>
        <v>0.032256</v>
      </c>
    </row>
    <row r="14" s="39" customFormat="1" ht="46.15" customHeight="1" spans="1:15">
      <c r="A14" s="68">
        <v>6</v>
      </c>
      <c r="B14" s="69" t="s">
        <v>26</v>
      </c>
      <c r="C14" s="64" t="s">
        <v>27</v>
      </c>
      <c r="D14" s="71">
        <v>10</v>
      </c>
      <c r="E14" s="71">
        <v>10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="39" customFormat="1" ht="46.15" customHeight="1" spans="1:15">
      <c r="A15" s="68">
        <v>7</v>
      </c>
      <c r="B15" s="69" t="s">
        <v>28</v>
      </c>
      <c r="C15" s="64" t="s">
        <v>29</v>
      </c>
      <c r="D15" s="71">
        <f t="shared" ref="D15:D16" si="5">E15*F15</f>
        <v>220</v>
      </c>
      <c r="E15" s="69">
        <v>20</v>
      </c>
      <c r="F15" s="63">
        <v>11</v>
      </c>
      <c r="G15" s="69">
        <v>3.7</v>
      </c>
      <c r="H15" s="69">
        <v>4.3</v>
      </c>
      <c r="I15" s="102">
        <f t="shared" si="1"/>
        <v>40.7</v>
      </c>
      <c r="J15" s="102">
        <f>F15*H15</f>
        <v>47.3</v>
      </c>
      <c r="K15" s="103">
        <v>35</v>
      </c>
      <c r="L15" s="103">
        <v>32</v>
      </c>
      <c r="M15" s="103">
        <v>37</v>
      </c>
      <c r="N15" s="102">
        <f t="shared" si="3"/>
        <v>0.04144</v>
      </c>
      <c r="O15" s="102">
        <f t="shared" si="4"/>
        <v>0.45584</v>
      </c>
    </row>
    <row r="16" s="40" customFormat="1" ht="46.15" customHeight="1" spans="1:15">
      <c r="A16" s="74">
        <v>8</v>
      </c>
      <c r="B16" s="75" t="s">
        <v>30</v>
      </c>
      <c r="C16" s="76" t="s">
        <v>31</v>
      </c>
      <c r="D16" s="77">
        <f t="shared" si="5"/>
        <v>36</v>
      </c>
      <c r="E16" s="78">
        <v>3</v>
      </c>
      <c r="F16" s="79">
        <v>12</v>
      </c>
      <c r="G16" s="80">
        <f>210/12</f>
        <v>17.5</v>
      </c>
      <c r="H16" s="80">
        <f>216/12</f>
        <v>18</v>
      </c>
      <c r="I16" s="104">
        <f t="shared" si="1"/>
        <v>210</v>
      </c>
      <c r="J16" s="104">
        <f>F16*H16</f>
        <v>216</v>
      </c>
      <c r="K16" s="80">
        <v>102</v>
      </c>
      <c r="L16" s="80">
        <v>29.8</v>
      </c>
      <c r="M16" s="80">
        <v>11.5</v>
      </c>
      <c r="N16" s="104">
        <f t="shared" si="3"/>
        <v>0.0349554</v>
      </c>
      <c r="O16" s="104">
        <f t="shared" si="4"/>
        <v>0.4194648</v>
      </c>
    </row>
    <row r="17" s="40" customFormat="1" ht="46.15" customHeight="1" spans="1:15">
      <c r="A17" s="74">
        <v>9</v>
      </c>
      <c r="B17" s="75" t="s">
        <v>30</v>
      </c>
      <c r="C17" s="76" t="s">
        <v>31</v>
      </c>
      <c r="D17" s="77">
        <v>2</v>
      </c>
      <c r="E17" s="80">
        <v>2</v>
      </c>
      <c r="F17" s="79">
        <f>D17/E17</f>
        <v>1</v>
      </c>
      <c r="G17" s="80">
        <v>11.5</v>
      </c>
      <c r="H17" s="80">
        <v>12</v>
      </c>
      <c r="I17" s="104">
        <f t="shared" si="1"/>
        <v>11.5</v>
      </c>
      <c r="J17" s="104">
        <f>F17*H17</f>
        <v>12</v>
      </c>
      <c r="K17" s="80">
        <v>102</v>
      </c>
      <c r="L17" s="80">
        <v>29.8</v>
      </c>
      <c r="M17" s="80">
        <v>11.5</v>
      </c>
      <c r="N17" s="104">
        <f t="shared" si="3"/>
        <v>0.0349554</v>
      </c>
      <c r="O17" s="104">
        <f t="shared" si="4"/>
        <v>0.0349554</v>
      </c>
    </row>
    <row r="18" s="39" customFormat="1" ht="46.15" customHeight="1" spans="1:15">
      <c r="A18" s="68">
        <v>10</v>
      </c>
      <c r="B18" s="69" t="s">
        <v>30</v>
      </c>
      <c r="C18" s="64" t="s">
        <v>31</v>
      </c>
      <c r="D18" s="71">
        <f>E18*F18</f>
        <v>6</v>
      </c>
      <c r="E18" s="81">
        <v>3</v>
      </c>
      <c r="F18" s="72">
        <v>2</v>
      </c>
      <c r="G18" s="82">
        <v>17.5</v>
      </c>
      <c r="H18" s="82">
        <v>18</v>
      </c>
      <c r="I18" s="105">
        <f t="shared" si="1"/>
        <v>35</v>
      </c>
      <c r="J18" s="105">
        <f>F18*H18</f>
        <v>36</v>
      </c>
      <c r="K18" s="82">
        <v>102</v>
      </c>
      <c r="L18" s="82">
        <v>29.8</v>
      </c>
      <c r="M18" s="82">
        <v>11.5</v>
      </c>
      <c r="N18" s="105">
        <f t="shared" si="3"/>
        <v>0.0349554</v>
      </c>
      <c r="O18" s="105">
        <f t="shared" si="4"/>
        <v>0.0699108</v>
      </c>
    </row>
    <row r="19" s="39" customFormat="1" ht="46.9" customHeight="1" spans="1:15">
      <c r="A19" s="68">
        <v>11</v>
      </c>
      <c r="B19" s="69" t="s">
        <v>32</v>
      </c>
      <c r="C19" s="64" t="s">
        <v>33</v>
      </c>
      <c r="D19" s="71">
        <f>E19*F19</f>
        <v>18</v>
      </c>
      <c r="E19" s="63">
        <v>6</v>
      </c>
      <c r="F19" s="63">
        <v>3</v>
      </c>
      <c r="G19" s="63">
        <f>2.38*6</f>
        <v>14.28</v>
      </c>
      <c r="H19" s="63">
        <v>15.43</v>
      </c>
      <c r="I19" s="102">
        <f t="shared" si="1"/>
        <v>42.84</v>
      </c>
      <c r="J19" s="102">
        <f t="shared" ref="J19:J24" si="6">F19*H19</f>
        <v>46.29</v>
      </c>
      <c r="K19" s="63">
        <v>78.5</v>
      </c>
      <c r="L19" s="63">
        <v>21</v>
      </c>
      <c r="M19" s="63">
        <v>18.5</v>
      </c>
      <c r="N19" s="102">
        <f t="shared" ref="N19:N28" si="7">K19*L19*M19/1000000</f>
        <v>0.03049725</v>
      </c>
      <c r="O19" s="102">
        <f t="shared" ref="O19:O25" si="8">F19*K19*L19*M19/1000000</f>
        <v>0.09149175</v>
      </c>
    </row>
    <row r="20" s="39" customFormat="1" ht="46.9" customHeight="1" spans="1:15">
      <c r="A20" s="68">
        <v>12</v>
      </c>
      <c r="B20" s="69" t="s">
        <v>32</v>
      </c>
      <c r="C20" s="64" t="s">
        <v>33</v>
      </c>
      <c r="D20" s="71">
        <v>2</v>
      </c>
      <c r="E20" s="69">
        <v>2</v>
      </c>
      <c r="F20" s="63">
        <f t="shared" ref="F20:F24" si="9">D20/E20</f>
        <v>1</v>
      </c>
      <c r="G20" s="69">
        <f>2.38*2</f>
        <v>4.76</v>
      </c>
      <c r="H20" s="69">
        <v>5.21</v>
      </c>
      <c r="I20" s="102">
        <f t="shared" si="1"/>
        <v>4.76</v>
      </c>
      <c r="J20" s="102">
        <f t="shared" si="6"/>
        <v>5.21</v>
      </c>
      <c r="K20" s="69">
        <v>23</v>
      </c>
      <c r="L20" s="69">
        <v>36.5</v>
      </c>
      <c r="M20" s="69">
        <v>20</v>
      </c>
      <c r="N20" s="102">
        <f t="shared" si="7"/>
        <v>0.01679</v>
      </c>
      <c r="O20" s="102">
        <f t="shared" si="8"/>
        <v>0.01679</v>
      </c>
    </row>
    <row r="21" s="39" customFormat="1" ht="46.15" customHeight="1" spans="1:15">
      <c r="A21" s="68">
        <v>13</v>
      </c>
      <c r="B21" s="69" t="s">
        <v>34</v>
      </c>
      <c r="C21" s="64" t="s">
        <v>35</v>
      </c>
      <c r="D21" s="69">
        <v>136</v>
      </c>
      <c r="E21" s="69">
        <v>8</v>
      </c>
      <c r="F21" s="63">
        <f t="shared" si="9"/>
        <v>17</v>
      </c>
      <c r="G21" s="69">
        <v>12</v>
      </c>
      <c r="H21" s="69">
        <v>13.7</v>
      </c>
      <c r="I21" s="102">
        <f t="shared" si="1"/>
        <v>204</v>
      </c>
      <c r="J21" s="102">
        <f t="shared" si="6"/>
        <v>232.9</v>
      </c>
      <c r="K21" s="69">
        <v>134</v>
      </c>
      <c r="L21" s="69">
        <v>23.5</v>
      </c>
      <c r="M21" s="69">
        <v>29.2</v>
      </c>
      <c r="N21" s="102">
        <f t="shared" si="7"/>
        <v>0.0919508</v>
      </c>
      <c r="O21" s="102">
        <f t="shared" si="8"/>
        <v>1.5631636</v>
      </c>
    </row>
    <row r="22" s="39" customFormat="1" ht="46.15" customHeight="1" spans="1:15">
      <c r="A22" s="68">
        <v>14</v>
      </c>
      <c r="B22" s="69" t="s">
        <v>34</v>
      </c>
      <c r="C22" s="64" t="s">
        <v>35</v>
      </c>
      <c r="D22" s="69">
        <v>5</v>
      </c>
      <c r="E22" s="69">
        <v>5</v>
      </c>
      <c r="F22" s="63">
        <f t="shared" si="9"/>
        <v>1</v>
      </c>
      <c r="G22" s="69">
        <v>10</v>
      </c>
      <c r="H22" s="69">
        <v>12</v>
      </c>
      <c r="I22" s="102">
        <f t="shared" si="1"/>
        <v>10</v>
      </c>
      <c r="J22" s="102">
        <f t="shared" si="6"/>
        <v>12</v>
      </c>
      <c r="K22" s="69">
        <v>134</v>
      </c>
      <c r="L22" s="69">
        <v>23.5</v>
      </c>
      <c r="M22" s="69">
        <v>29.2</v>
      </c>
      <c r="N22" s="102">
        <f t="shared" si="7"/>
        <v>0.0919508</v>
      </c>
      <c r="O22" s="102">
        <f t="shared" si="8"/>
        <v>0.0919508</v>
      </c>
    </row>
    <row r="23" s="39" customFormat="1" ht="46.15" customHeight="1" spans="1:15">
      <c r="A23" s="68">
        <v>15</v>
      </c>
      <c r="B23" s="69" t="s">
        <v>36</v>
      </c>
      <c r="C23" s="64" t="s">
        <v>37</v>
      </c>
      <c r="D23" s="71">
        <v>400</v>
      </c>
      <c r="E23" s="69">
        <v>200</v>
      </c>
      <c r="F23" s="63">
        <f t="shared" si="9"/>
        <v>2</v>
      </c>
      <c r="G23" s="69">
        <v>28</v>
      </c>
      <c r="H23" s="69">
        <v>30.9</v>
      </c>
      <c r="I23" s="102">
        <f t="shared" si="1"/>
        <v>56</v>
      </c>
      <c r="J23" s="102">
        <f t="shared" si="6"/>
        <v>61.8</v>
      </c>
      <c r="K23" s="69">
        <v>257</v>
      </c>
      <c r="L23" s="69">
        <v>15</v>
      </c>
      <c r="M23" s="69">
        <v>15</v>
      </c>
      <c r="N23" s="102">
        <f t="shared" si="7"/>
        <v>0.057825</v>
      </c>
      <c r="O23" s="102">
        <f t="shared" si="8"/>
        <v>0.11565</v>
      </c>
    </row>
    <row r="24" s="39" customFormat="1" ht="48.75" customHeight="1" spans="1:15">
      <c r="A24" s="68">
        <v>16</v>
      </c>
      <c r="B24" s="69" t="s">
        <v>38</v>
      </c>
      <c r="C24" s="64" t="s">
        <v>39</v>
      </c>
      <c r="D24" s="71">
        <v>2</v>
      </c>
      <c r="E24" s="69">
        <v>2</v>
      </c>
      <c r="F24" s="63">
        <v>1</v>
      </c>
      <c r="G24" s="69">
        <v>1.23</v>
      </c>
      <c r="H24" s="69">
        <v>1.342</v>
      </c>
      <c r="I24" s="102">
        <v>1.23</v>
      </c>
      <c r="J24" s="102">
        <v>1.34</v>
      </c>
      <c r="K24" s="69">
        <v>43</v>
      </c>
      <c r="L24" s="69">
        <v>28.5</v>
      </c>
      <c r="M24" s="69">
        <v>19</v>
      </c>
      <c r="N24" s="102">
        <f t="shared" si="7"/>
        <v>0.0232845</v>
      </c>
      <c r="O24" s="102">
        <f t="shared" si="8"/>
        <v>0.0232845</v>
      </c>
    </row>
    <row r="25" s="39" customFormat="1" ht="46.15" customHeight="1" spans="1:15">
      <c r="A25" s="68">
        <v>17</v>
      </c>
      <c r="B25" s="69" t="s">
        <v>40</v>
      </c>
      <c r="C25" s="64" t="s">
        <v>41</v>
      </c>
      <c r="D25" s="71">
        <v>15</v>
      </c>
      <c r="E25" s="69">
        <v>15</v>
      </c>
      <c r="F25" s="63">
        <v>1</v>
      </c>
      <c r="G25" s="69">
        <f>1.33*15</f>
        <v>19.95</v>
      </c>
      <c r="H25" s="69">
        <v>20.17</v>
      </c>
      <c r="I25" s="102">
        <f>F25*G25</f>
        <v>19.95</v>
      </c>
      <c r="J25" s="102">
        <f>F25*H25</f>
        <v>20.17</v>
      </c>
      <c r="K25" s="69">
        <v>104.5</v>
      </c>
      <c r="L25" s="69">
        <v>24</v>
      </c>
      <c r="M25" s="69">
        <v>34</v>
      </c>
      <c r="N25" s="102">
        <f t="shared" si="7"/>
        <v>0.085272</v>
      </c>
      <c r="O25" s="102">
        <f t="shared" si="8"/>
        <v>0.085272</v>
      </c>
    </row>
    <row r="26" s="39" customFormat="1" ht="46.15" customHeight="1" spans="1:15">
      <c r="A26" s="68">
        <v>18</v>
      </c>
      <c r="B26" s="83" t="s">
        <v>42</v>
      </c>
      <c r="C26" s="83" t="s">
        <v>43</v>
      </c>
      <c r="D26" s="65">
        <v>48</v>
      </c>
      <c r="E26" s="65">
        <v>48</v>
      </c>
      <c r="F26" s="65">
        <v>1</v>
      </c>
      <c r="G26" s="65">
        <v>2.5</v>
      </c>
      <c r="H26" s="65">
        <v>2.8</v>
      </c>
      <c r="I26" s="65">
        <f t="shared" ref="I26:I28" si="10">G26*F26</f>
        <v>2.5</v>
      </c>
      <c r="J26" s="65">
        <f t="shared" ref="J26:J28" si="11">H26*F26</f>
        <v>2.8</v>
      </c>
      <c r="K26" s="65">
        <v>26</v>
      </c>
      <c r="L26" s="65">
        <v>23</v>
      </c>
      <c r="M26" s="65">
        <v>18</v>
      </c>
      <c r="N26" s="65">
        <f t="shared" si="7"/>
        <v>0.010764</v>
      </c>
      <c r="O26" s="65">
        <f t="shared" ref="O26:O28" si="12">N26*F26</f>
        <v>0.010764</v>
      </c>
    </row>
    <row r="27" s="39" customFormat="1" ht="46.15" customHeight="1" spans="1:15">
      <c r="A27" s="68">
        <v>19</v>
      </c>
      <c r="B27" s="84" t="s">
        <v>44</v>
      </c>
      <c r="C27" s="84" t="s">
        <v>45</v>
      </c>
      <c r="D27" s="77">
        <v>80</v>
      </c>
      <c r="E27" s="78">
        <v>80</v>
      </c>
      <c r="F27" s="85">
        <v>1</v>
      </c>
      <c r="G27" s="86">
        <v>11</v>
      </c>
      <c r="H27" s="86">
        <v>11.9</v>
      </c>
      <c r="I27" s="86">
        <f t="shared" si="10"/>
        <v>11</v>
      </c>
      <c r="J27" s="86">
        <f t="shared" si="11"/>
        <v>11.9</v>
      </c>
      <c r="K27" s="75">
        <v>54</v>
      </c>
      <c r="L27" s="75">
        <v>43</v>
      </c>
      <c r="M27" s="75">
        <v>30</v>
      </c>
      <c r="N27" s="86">
        <f t="shared" si="7"/>
        <v>0.06966</v>
      </c>
      <c r="O27" s="86">
        <f t="shared" si="12"/>
        <v>0.06966</v>
      </c>
    </row>
    <row r="28" s="39" customFormat="1" ht="46.15" customHeight="1" spans="1:15">
      <c r="A28" s="68">
        <v>20</v>
      </c>
      <c r="B28" s="84" t="s">
        <v>44</v>
      </c>
      <c r="C28" s="84" t="s">
        <v>45</v>
      </c>
      <c r="D28" s="77">
        <v>42</v>
      </c>
      <c r="E28" s="78">
        <v>42</v>
      </c>
      <c r="F28" s="85">
        <f>D28/E28</f>
        <v>1</v>
      </c>
      <c r="G28" s="86">
        <v>3.8</v>
      </c>
      <c r="H28" s="86">
        <v>4.1</v>
      </c>
      <c r="I28" s="86">
        <f t="shared" si="10"/>
        <v>3.8</v>
      </c>
      <c r="J28" s="86">
        <f t="shared" si="11"/>
        <v>4.1</v>
      </c>
      <c r="K28" s="75">
        <v>29</v>
      </c>
      <c r="L28" s="75">
        <v>25</v>
      </c>
      <c r="M28" s="75">
        <v>28</v>
      </c>
      <c r="N28" s="86">
        <f t="shared" si="7"/>
        <v>0.0203</v>
      </c>
      <c r="O28" s="86">
        <f t="shared" si="12"/>
        <v>0.0203</v>
      </c>
    </row>
    <row r="29" s="39" customFormat="1" ht="46.15" customHeight="1" spans="1:15">
      <c r="A29" s="68">
        <v>21</v>
      </c>
      <c r="B29" s="84" t="s">
        <v>46</v>
      </c>
      <c r="C29" s="84" t="s">
        <v>47</v>
      </c>
      <c r="D29" s="77"/>
      <c r="E29" s="78"/>
      <c r="F29" s="85"/>
      <c r="G29" s="86"/>
      <c r="H29" s="86"/>
      <c r="I29" s="86"/>
      <c r="J29" s="86"/>
      <c r="K29" s="75"/>
      <c r="L29" s="75"/>
      <c r="M29" s="75"/>
      <c r="N29" s="86"/>
      <c r="O29" s="86"/>
    </row>
    <row r="30" s="40" customFormat="1" ht="46.15" customHeight="1" spans="1:17">
      <c r="A30" s="74"/>
      <c r="B30" s="84" t="s">
        <v>42</v>
      </c>
      <c r="C30" s="84" t="s">
        <v>48</v>
      </c>
      <c r="D30" s="77">
        <v>62</v>
      </c>
      <c r="E30" s="78">
        <v>62</v>
      </c>
      <c r="F30" s="85">
        <v>1</v>
      </c>
      <c r="G30" s="86">
        <v>3.2</v>
      </c>
      <c r="H30" s="86">
        <v>3.5</v>
      </c>
      <c r="I30" s="86">
        <f>G30*F30</f>
        <v>3.2</v>
      </c>
      <c r="J30" s="86">
        <f>H30*F30</f>
        <v>3.5</v>
      </c>
      <c r="K30" s="75">
        <v>26</v>
      </c>
      <c r="L30" s="75">
        <v>23</v>
      </c>
      <c r="M30" s="75">
        <v>18</v>
      </c>
      <c r="N30" s="86">
        <f>K30*L30*M30/1000000</f>
        <v>0.010764</v>
      </c>
      <c r="O30" s="86">
        <f>N30*F30</f>
        <v>0.010764</v>
      </c>
      <c r="P30" s="106"/>
      <c r="Q30" s="106"/>
    </row>
    <row r="31" s="40" customFormat="1" ht="46.15" customHeight="1" spans="1:15">
      <c r="A31" s="74">
        <v>22</v>
      </c>
      <c r="B31" s="75" t="s">
        <v>49</v>
      </c>
      <c r="C31" s="85" t="s">
        <v>50</v>
      </c>
      <c r="D31" s="87">
        <f>E31*F31</f>
        <v>72</v>
      </c>
      <c r="E31" s="87">
        <v>12</v>
      </c>
      <c r="F31" s="87">
        <v>6</v>
      </c>
      <c r="G31" s="88">
        <v>16.2</v>
      </c>
      <c r="H31" s="88">
        <v>16.8</v>
      </c>
      <c r="I31" s="88">
        <f>G31*F31</f>
        <v>97.2</v>
      </c>
      <c r="J31" s="88">
        <f>H31*F31</f>
        <v>100.8</v>
      </c>
      <c r="K31" s="88">
        <v>54</v>
      </c>
      <c r="L31" s="88">
        <v>36</v>
      </c>
      <c r="M31" s="88">
        <v>31</v>
      </c>
      <c r="N31" s="88">
        <f>M31*L31*K31/1000000</f>
        <v>0.060264</v>
      </c>
      <c r="O31" s="88">
        <f>N31*F31</f>
        <v>0.361584</v>
      </c>
    </row>
    <row r="32" s="40" customFormat="1" ht="46.15" customHeight="1" spans="1:15">
      <c r="A32" s="74">
        <v>23</v>
      </c>
      <c r="B32" s="75" t="s">
        <v>49</v>
      </c>
      <c r="C32" s="85" t="s">
        <v>50</v>
      </c>
      <c r="D32" s="87">
        <f>E32*F32</f>
        <v>8</v>
      </c>
      <c r="E32" s="87">
        <v>8</v>
      </c>
      <c r="F32" s="87">
        <v>1</v>
      </c>
      <c r="G32" s="88">
        <v>10.8</v>
      </c>
      <c r="H32" s="88">
        <v>11.2</v>
      </c>
      <c r="I32" s="88">
        <f>G32*F32</f>
        <v>10.8</v>
      </c>
      <c r="J32" s="88">
        <f>H32*F32</f>
        <v>11.2</v>
      </c>
      <c r="K32" s="88">
        <v>54</v>
      </c>
      <c r="L32" s="88">
        <v>36</v>
      </c>
      <c r="M32" s="88">
        <v>31</v>
      </c>
      <c r="N32" s="88">
        <f>M32*L32*K32/1000000</f>
        <v>0.060264</v>
      </c>
      <c r="O32" s="88">
        <f>N32*F32</f>
        <v>0.060264</v>
      </c>
    </row>
    <row r="33" s="41" customFormat="1" ht="34.15" customHeight="1" spans="1:15">
      <c r="A33" s="89" t="s">
        <v>51</v>
      </c>
      <c r="B33" s="90"/>
      <c r="C33" s="64"/>
      <c r="D33" s="71">
        <f>SUM(D9:D32)</f>
        <v>1387</v>
      </c>
      <c r="E33" s="71"/>
      <c r="F33" s="71">
        <f>SUM(F9:F32)</f>
        <v>76</v>
      </c>
      <c r="G33" s="69"/>
      <c r="H33" s="69"/>
      <c r="I33" s="107">
        <f>SUM(I9:I32)</f>
        <v>876.48</v>
      </c>
      <c r="J33" s="107">
        <f>SUM(J9:J32)</f>
        <v>948.81</v>
      </c>
      <c r="K33" s="107"/>
      <c r="L33" s="107"/>
      <c r="M33" s="107"/>
      <c r="N33" s="107"/>
      <c r="O33" s="108">
        <f>SUM(O9:O32)</f>
        <v>3.97822565</v>
      </c>
    </row>
    <row r="37" ht="13.8" spans="9:9">
      <c r="I37" s="109"/>
    </row>
  </sheetData>
  <mergeCells count="42">
    <mergeCell ref="A1:O1"/>
    <mergeCell ref="A2:O2"/>
    <mergeCell ref="A3:O3"/>
    <mergeCell ref="A4:O4"/>
    <mergeCell ref="A5:O5"/>
    <mergeCell ref="A6:O6"/>
    <mergeCell ref="K7:M7"/>
    <mergeCell ref="A33:B33"/>
    <mergeCell ref="A7:A8"/>
    <mergeCell ref="B7:B8"/>
    <mergeCell ref="C7:C8"/>
    <mergeCell ref="D7:D8"/>
    <mergeCell ref="D28:D29"/>
    <mergeCell ref="E7:E8"/>
    <mergeCell ref="E28:E29"/>
    <mergeCell ref="F7:F8"/>
    <mergeCell ref="F13:F14"/>
    <mergeCell ref="F28:F29"/>
    <mergeCell ref="G7:G8"/>
    <mergeCell ref="G13:G14"/>
    <mergeCell ref="G28:G29"/>
    <mergeCell ref="H7:H8"/>
    <mergeCell ref="H13:H14"/>
    <mergeCell ref="H28:H29"/>
    <mergeCell ref="I7:I8"/>
    <mergeCell ref="I13:I14"/>
    <mergeCell ref="I28:I29"/>
    <mergeCell ref="J7:J8"/>
    <mergeCell ref="J13:J14"/>
    <mergeCell ref="J28:J29"/>
    <mergeCell ref="K13:K14"/>
    <mergeCell ref="K28:K29"/>
    <mergeCell ref="L13:L14"/>
    <mergeCell ref="L28:L29"/>
    <mergeCell ref="M13:M14"/>
    <mergeCell ref="M28:M29"/>
    <mergeCell ref="N7:N8"/>
    <mergeCell ref="N13:N14"/>
    <mergeCell ref="N28:N29"/>
    <mergeCell ref="O7:O8"/>
    <mergeCell ref="O13:O14"/>
    <mergeCell ref="O28:O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0"/>
  <sheetViews>
    <sheetView zoomScale="90" zoomScaleNormal="90" workbookViewId="0">
      <selection activeCell="B6" sqref="B6:F6"/>
    </sheetView>
  </sheetViews>
  <sheetFormatPr defaultColWidth="9.57407407407407" defaultRowHeight="24" customHeight="1"/>
  <cols>
    <col min="1" max="1" width="9.13888888888889" style="1" customWidth="1"/>
    <col min="2" max="2" width="20.25" style="1" customWidth="1"/>
    <col min="3" max="3" width="45.0555555555556" style="4" customWidth="1"/>
    <col min="4" max="5" width="13.8518518518519" style="1" customWidth="1"/>
    <col min="6" max="6" width="15" style="1" customWidth="1"/>
    <col min="7" max="26" width="10" style="1" customWidth="1"/>
    <col min="27" max="218" width="9.57407407407407" style="1" customWidth="1"/>
    <col min="219" max="230" width="10" style="1" customWidth="1"/>
    <col min="231" max="16384" width="9.57407407407407" style="5"/>
  </cols>
  <sheetData>
    <row r="1" s="1" customFormat="1" ht="54" customHeight="1" spans="1:6">
      <c r="A1" s="6" t="s">
        <v>0</v>
      </c>
      <c r="B1" s="6"/>
      <c r="C1" s="7"/>
      <c r="D1" s="6"/>
      <c r="E1" s="8"/>
      <c r="F1" s="8"/>
    </row>
    <row r="2" s="1" customFormat="1" ht="91.9" customHeight="1" spans="1:6">
      <c r="A2" s="9" t="s">
        <v>1</v>
      </c>
      <c r="B2" s="9"/>
      <c r="C2" s="10"/>
      <c r="D2" s="9"/>
      <c r="E2" s="11"/>
      <c r="F2" s="11"/>
    </row>
    <row r="3" s="1" customFormat="1" ht="21.95" customHeight="1" spans="1:6">
      <c r="A3" s="12" t="s">
        <v>52</v>
      </c>
      <c r="B3" s="12"/>
      <c r="C3" s="13"/>
      <c r="D3" s="12"/>
      <c r="E3" s="14"/>
      <c r="F3" s="14"/>
    </row>
    <row r="4" s="1" customFormat="1" ht="27" customHeight="1" spans="1:6">
      <c r="A4" s="15"/>
      <c r="B4" s="16"/>
      <c r="C4" s="17" t="s">
        <v>53</v>
      </c>
      <c r="D4" s="18"/>
      <c r="E4" s="19"/>
      <c r="F4" s="19"/>
    </row>
    <row r="5" s="1" customFormat="1" customHeight="1" spans="1:6">
      <c r="A5" s="15"/>
      <c r="B5" s="16"/>
      <c r="C5" s="17" t="s">
        <v>54</v>
      </c>
      <c r="D5" s="18"/>
      <c r="E5" s="19"/>
      <c r="F5" s="19"/>
    </row>
    <row r="6" s="1" customFormat="1" ht="97.15" customHeight="1" spans="1:6">
      <c r="A6" s="20" t="s">
        <v>55</v>
      </c>
      <c r="B6" s="21" t="s">
        <v>4</v>
      </c>
      <c r="C6" s="21"/>
      <c r="D6" s="21"/>
      <c r="E6" s="21"/>
      <c r="F6" s="21"/>
    </row>
    <row r="7" s="1" customFormat="1" ht="38.1" customHeight="1" spans="1:6">
      <c r="A7" s="22" t="s">
        <v>56</v>
      </c>
      <c r="B7" s="23" t="s">
        <v>57</v>
      </c>
      <c r="C7" s="24" t="s">
        <v>58</v>
      </c>
      <c r="D7" s="24" t="s">
        <v>59</v>
      </c>
      <c r="E7" s="24" t="s">
        <v>60</v>
      </c>
      <c r="F7" s="24" t="s">
        <v>61</v>
      </c>
    </row>
    <row r="8" ht="82.8" spans="1:6">
      <c r="A8" s="25">
        <v>1</v>
      </c>
      <c r="B8" s="111" t="s">
        <v>22</v>
      </c>
      <c r="C8" s="27" t="s">
        <v>23</v>
      </c>
      <c r="D8" s="26">
        <v>13</v>
      </c>
      <c r="E8" s="26">
        <v>9.037</v>
      </c>
      <c r="F8" s="26">
        <f t="shared" ref="F8:F23" si="0">E8*D8</f>
        <v>117.481</v>
      </c>
    </row>
    <row r="9" s="2" customFormat="1" ht="96.6" spans="1:230">
      <c r="A9" s="25">
        <v>2</v>
      </c>
      <c r="B9" s="26" t="s">
        <v>24</v>
      </c>
      <c r="C9" s="27" t="s">
        <v>25</v>
      </c>
      <c r="D9" s="26">
        <v>120</v>
      </c>
      <c r="E9" s="26">
        <v>5.9995</v>
      </c>
      <c r="F9" s="26">
        <f t="shared" si="0"/>
        <v>719.94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</row>
    <row r="10" s="2" customFormat="1" ht="96.6" spans="1:230">
      <c r="A10" s="25">
        <v>3</v>
      </c>
      <c r="B10" s="26" t="s">
        <v>26</v>
      </c>
      <c r="C10" s="27" t="s">
        <v>27</v>
      </c>
      <c r="D10" s="26">
        <v>80</v>
      </c>
      <c r="E10" s="26">
        <v>6.1255</v>
      </c>
      <c r="F10" s="26">
        <f t="shared" si="0"/>
        <v>490.04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</row>
    <row r="11" s="2" customFormat="1" ht="96.6" spans="1:230">
      <c r="A11" s="25">
        <v>4</v>
      </c>
      <c r="B11" s="26" t="s">
        <v>24</v>
      </c>
      <c r="C11" s="27" t="s">
        <v>25</v>
      </c>
      <c r="D11" s="26">
        <v>10</v>
      </c>
      <c r="E11" s="26">
        <v>5.9995</v>
      </c>
      <c r="F11" s="26">
        <f t="shared" si="0"/>
        <v>59.995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</row>
    <row r="12" s="2" customFormat="1" ht="96.6" spans="1:230">
      <c r="A12" s="25">
        <v>5</v>
      </c>
      <c r="B12" s="26" t="s">
        <v>26</v>
      </c>
      <c r="C12" s="27" t="s">
        <v>27</v>
      </c>
      <c r="D12" s="26">
        <v>10</v>
      </c>
      <c r="E12" s="26">
        <v>6.1255</v>
      </c>
      <c r="F12" s="26">
        <f t="shared" si="0"/>
        <v>61.255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</row>
    <row r="13" s="2" customFormat="1" ht="14.4" spans="1:230">
      <c r="A13" s="25">
        <v>6</v>
      </c>
      <c r="B13" s="26" t="s">
        <v>28</v>
      </c>
      <c r="C13" s="27" t="s">
        <v>29</v>
      </c>
      <c r="D13" s="26">
        <v>220</v>
      </c>
      <c r="E13" s="26">
        <v>0.9955</v>
      </c>
      <c r="F13" s="26">
        <f t="shared" si="0"/>
        <v>219.01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</row>
    <row r="14" s="3" customFormat="1" ht="82.8" spans="1:230">
      <c r="A14" s="25">
        <v>7</v>
      </c>
      <c r="B14" s="26" t="s">
        <v>30</v>
      </c>
      <c r="C14" s="27" t="s">
        <v>31</v>
      </c>
      <c r="D14" s="26">
        <v>44</v>
      </c>
      <c r="E14" s="26">
        <v>59.6955</v>
      </c>
      <c r="F14" s="26">
        <f t="shared" si="0"/>
        <v>2626.602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</row>
    <row r="15" s="2" customFormat="1" ht="69" spans="1:230">
      <c r="A15" s="25">
        <v>8</v>
      </c>
      <c r="B15" s="26" t="s">
        <v>32</v>
      </c>
      <c r="C15" s="27" t="s">
        <v>33</v>
      </c>
      <c r="D15" s="26">
        <v>20</v>
      </c>
      <c r="E15" s="26">
        <v>20.1825</v>
      </c>
      <c r="F15" s="26">
        <f t="shared" si="0"/>
        <v>403.65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</row>
    <row r="16" s="2" customFormat="1" ht="69" spans="1:230">
      <c r="A16" s="25">
        <v>9</v>
      </c>
      <c r="B16" s="26" t="s">
        <v>34</v>
      </c>
      <c r="C16" s="27" t="s">
        <v>35</v>
      </c>
      <c r="D16" s="26">
        <v>141</v>
      </c>
      <c r="E16" s="26">
        <v>5.1765</v>
      </c>
      <c r="F16" s="26">
        <f t="shared" si="0"/>
        <v>729.8865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</row>
    <row r="17" s="2" customFormat="1" ht="41.4" spans="1:230">
      <c r="A17" s="25">
        <v>10</v>
      </c>
      <c r="B17" s="26" t="s">
        <v>36</v>
      </c>
      <c r="C17" s="27" t="s">
        <v>37</v>
      </c>
      <c r="D17" s="26">
        <v>400</v>
      </c>
      <c r="E17" s="26">
        <v>0.844</v>
      </c>
      <c r="F17" s="26">
        <f t="shared" si="0"/>
        <v>337.6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</row>
    <row r="18" s="2" customFormat="1" ht="69" spans="1:230">
      <c r="A18" s="25">
        <v>11</v>
      </c>
      <c r="B18" s="26" t="s">
        <v>38</v>
      </c>
      <c r="C18" s="27" t="s">
        <v>39</v>
      </c>
      <c r="D18" s="26">
        <v>2</v>
      </c>
      <c r="E18" s="26">
        <v>6.4125</v>
      </c>
      <c r="F18" s="26">
        <f t="shared" si="0"/>
        <v>12.825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</row>
    <row r="19" s="2" customFormat="1" ht="69" spans="1:230">
      <c r="A19" s="25">
        <v>12</v>
      </c>
      <c r="B19" s="26" t="s">
        <v>40</v>
      </c>
      <c r="C19" s="27" t="s">
        <v>41</v>
      </c>
      <c r="D19" s="26">
        <v>15</v>
      </c>
      <c r="E19" s="26">
        <v>24.258</v>
      </c>
      <c r="F19" s="26">
        <f t="shared" si="0"/>
        <v>363.87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</row>
    <row r="20" s="2" customFormat="1" ht="129.6" spans="1:230">
      <c r="A20" s="25">
        <v>13</v>
      </c>
      <c r="B20" s="26" t="s">
        <v>42</v>
      </c>
      <c r="C20" s="27" t="s">
        <v>62</v>
      </c>
      <c r="D20" s="26">
        <v>48</v>
      </c>
      <c r="E20" s="26">
        <v>0.8435</v>
      </c>
      <c r="F20" s="26">
        <f t="shared" si="0"/>
        <v>40.488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</row>
    <row r="21" s="2" customFormat="1" ht="111" spans="1:230">
      <c r="A21" s="25">
        <v>14</v>
      </c>
      <c r="B21" s="26" t="s">
        <v>44</v>
      </c>
      <c r="C21" s="27" t="s">
        <v>63</v>
      </c>
      <c r="D21" s="26">
        <v>90</v>
      </c>
      <c r="E21" s="26">
        <v>0.818</v>
      </c>
      <c r="F21" s="26">
        <f t="shared" si="0"/>
        <v>73.62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</row>
    <row r="22" s="2" customFormat="1" ht="138.6" spans="1:230">
      <c r="A22" s="25">
        <v>15</v>
      </c>
      <c r="B22" s="26" t="s">
        <v>46</v>
      </c>
      <c r="C22" s="27" t="s">
        <v>64</v>
      </c>
      <c r="D22" s="26">
        <v>32</v>
      </c>
      <c r="E22" s="26">
        <v>0.8435</v>
      </c>
      <c r="F22" s="26">
        <f t="shared" si="0"/>
        <v>26.992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</row>
    <row r="23" s="2" customFormat="1" ht="55.2" spans="1:230">
      <c r="A23" s="25">
        <v>16</v>
      </c>
      <c r="B23" s="26" t="s">
        <v>49</v>
      </c>
      <c r="C23" s="27" t="s">
        <v>50</v>
      </c>
      <c r="D23" s="26">
        <v>80</v>
      </c>
      <c r="E23" s="26">
        <v>19.17</v>
      </c>
      <c r="F23" s="26">
        <f t="shared" si="0"/>
        <v>1533.6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</row>
    <row r="24" s="1" customFormat="1" ht="34.9" customHeight="1" spans="1:6">
      <c r="A24" s="22" t="s">
        <v>51</v>
      </c>
      <c r="B24" s="23"/>
      <c r="C24" s="28"/>
      <c r="D24" s="29">
        <f>SUM(D8:D23)</f>
        <v>1325</v>
      </c>
      <c r="E24" s="24"/>
      <c r="F24" s="30">
        <f>SUM(F8:F23)</f>
        <v>7816.8545</v>
      </c>
    </row>
    <row r="25" s="1" customFormat="1" customHeight="1" spans="1:242">
      <c r="A25" s="31"/>
      <c r="B25" s="31"/>
      <c r="C25" s="32"/>
      <c r="D25" s="31"/>
      <c r="E25" s="31"/>
      <c r="F25" s="31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</row>
    <row r="26" s="1" customFormat="1" ht="23.1" customHeight="1" spans="1:242">
      <c r="A26" s="33" t="s">
        <v>65</v>
      </c>
      <c r="B26" s="33"/>
      <c r="C26" s="33"/>
      <c r="D26" s="33"/>
      <c r="E26" s="33"/>
      <c r="F26" s="33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</row>
    <row r="27" s="1" customFormat="1" customHeight="1" spans="1:242">
      <c r="A27" s="34" t="s">
        <v>66</v>
      </c>
      <c r="B27" s="34"/>
      <c r="C27" s="34"/>
      <c r="D27" s="34"/>
      <c r="E27" s="34"/>
      <c r="F27" s="34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</row>
    <row r="28" ht="42" customHeight="1" spans="1:6">
      <c r="A28" s="34" t="s">
        <v>67</v>
      </c>
      <c r="B28" s="33"/>
      <c r="C28" s="33"/>
      <c r="D28" s="33"/>
      <c r="E28" s="33"/>
      <c r="F28" s="33"/>
    </row>
    <row r="29" ht="61.9" customHeight="1" spans="1:1">
      <c r="A29" s="35"/>
    </row>
    <row r="30" ht="70.9" customHeight="1" spans="3:3">
      <c r="C30" s="36"/>
    </row>
  </sheetData>
  <mergeCells count="9">
    <mergeCell ref="A1:F1"/>
    <mergeCell ref="A2:F2"/>
    <mergeCell ref="A3:F3"/>
    <mergeCell ref="C4:F4"/>
    <mergeCell ref="C5:F5"/>
    <mergeCell ref="B6:F6"/>
    <mergeCell ref="A26:F26"/>
    <mergeCell ref="A27:F27"/>
    <mergeCell ref="A28:F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</vt:lpstr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Heba Trabulsi</dc:creator>
  <cp:lastModifiedBy>WPS_1696646053</cp:lastModifiedBy>
  <dcterms:created xsi:type="dcterms:W3CDTF">2023-11-01T09:10:00Z</dcterms:created>
  <dcterms:modified xsi:type="dcterms:W3CDTF">2023-11-17T00:33:17Z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3C3F66E5906147DAB837D4AEF5328D65_13</vt:lpwstr>
  </property>
  <property fmtid="{D5CDD505-2E9C-101B-9397-08002B2CF9AE}" pid="3" name="KSOProductBuildVer">
    <vt:lpwstr>2052-12.1.0.15712</vt:lpwstr>
  </property>
</Properties>
</file>