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O:\24. E-series Logistic\2024\Containers\393   AAA to Dubai\"/>
    </mc:Choice>
  </mc:AlternateContent>
  <xr:revisionPtr revIDLastSave="0" documentId="13_ncr:1_{5681635F-3B4D-46FE-9DEF-7E83DD90A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" sheetId="1" r:id="rId1"/>
    <sheet name="CI" sheetId="2" r:id="rId2"/>
  </sheets>
  <definedNames>
    <definedName name="_xlnm.Print_Area" localSheetId="0">PL!$A$1:$O$29</definedName>
  </definedNames>
  <calcPr calcId="191029"/>
</workbook>
</file>

<file path=xl/calcChain.xml><?xml version="1.0" encoding="utf-8"?>
<calcChain xmlns="http://schemas.openxmlformats.org/spreadsheetml/2006/main">
  <c r="F23" i="2" l="1"/>
  <c r="D23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O29" i="1"/>
  <c r="J29" i="1"/>
  <c r="I29" i="1"/>
  <c r="F29" i="1"/>
  <c r="D29" i="1"/>
  <c r="O27" i="1"/>
  <c r="N27" i="1"/>
  <c r="J27" i="1"/>
  <c r="I27" i="1"/>
  <c r="O26" i="1"/>
  <c r="N26" i="1"/>
  <c r="J26" i="1"/>
  <c r="I26" i="1"/>
  <c r="O25" i="1"/>
  <c r="N25" i="1"/>
  <c r="J25" i="1"/>
  <c r="I25" i="1"/>
  <c r="O24" i="1"/>
  <c r="N24" i="1"/>
  <c r="J24" i="1"/>
  <c r="I24" i="1"/>
  <c r="O23" i="1"/>
  <c r="N23" i="1"/>
  <c r="J23" i="1"/>
  <c r="I23" i="1"/>
  <c r="O22" i="1"/>
  <c r="N22" i="1"/>
  <c r="J22" i="1"/>
  <c r="I22" i="1"/>
  <c r="O21" i="1"/>
  <c r="N21" i="1"/>
  <c r="J21" i="1"/>
  <c r="I21" i="1"/>
  <c r="O20" i="1"/>
  <c r="N20" i="1"/>
  <c r="J20" i="1"/>
  <c r="I20" i="1"/>
  <c r="F20" i="1"/>
  <c r="D20" i="1"/>
  <c r="O19" i="1"/>
  <c r="N19" i="1"/>
  <c r="J19" i="1"/>
  <c r="I19" i="1"/>
  <c r="F19" i="1"/>
  <c r="D19" i="1"/>
  <c r="O18" i="1"/>
  <c r="N18" i="1"/>
  <c r="J18" i="1"/>
  <c r="I18" i="1"/>
  <c r="F18" i="1"/>
  <c r="D18" i="1"/>
  <c r="O17" i="1"/>
  <c r="N17" i="1"/>
  <c r="J17" i="1"/>
  <c r="I17" i="1"/>
  <c r="F17" i="1"/>
  <c r="D17" i="1"/>
  <c r="O16" i="1"/>
  <c r="N16" i="1"/>
  <c r="J16" i="1"/>
  <c r="I16" i="1"/>
  <c r="F16" i="1"/>
  <c r="D16" i="1"/>
  <c r="O15" i="1"/>
  <c r="N15" i="1"/>
  <c r="J15" i="1"/>
  <c r="I15" i="1"/>
  <c r="F15" i="1"/>
  <c r="D15" i="1"/>
  <c r="O14" i="1"/>
  <c r="N14" i="1"/>
  <c r="J14" i="1"/>
  <c r="I14" i="1"/>
  <c r="F14" i="1"/>
  <c r="D14" i="1"/>
  <c r="O13" i="1"/>
  <c r="N13" i="1"/>
  <c r="J13" i="1"/>
  <c r="I13" i="1"/>
  <c r="F13" i="1"/>
  <c r="D13" i="1"/>
  <c r="O12" i="1"/>
  <c r="N12" i="1"/>
  <c r="J12" i="1"/>
  <c r="I12" i="1"/>
  <c r="F12" i="1"/>
  <c r="D12" i="1"/>
  <c r="O11" i="1"/>
  <c r="N11" i="1"/>
  <c r="J11" i="1"/>
  <c r="I11" i="1"/>
  <c r="F11" i="1"/>
  <c r="D11" i="1"/>
  <c r="O10" i="1"/>
  <c r="N10" i="1"/>
  <c r="J10" i="1"/>
  <c r="I10" i="1"/>
  <c r="F10" i="1"/>
  <c r="D10" i="1"/>
  <c r="O9" i="1"/>
  <c r="N9" i="1"/>
  <c r="J9" i="1"/>
  <c r="I9" i="1"/>
  <c r="F9" i="1"/>
  <c r="D9" i="1"/>
  <c r="O8" i="1"/>
  <c r="N8" i="1"/>
  <c r="J8" i="1"/>
  <c r="I8" i="1"/>
  <c r="F8" i="1"/>
  <c r="D8" i="1"/>
  <c r="O7" i="1"/>
  <c r="N7" i="1"/>
  <c r="J7" i="1"/>
  <c r="I7" i="1"/>
  <c r="F7" i="1"/>
  <c r="D7" i="1"/>
</calcChain>
</file>

<file path=xl/sharedStrings.xml><?xml version="1.0" encoding="utf-8"?>
<sst xmlns="http://schemas.openxmlformats.org/spreadsheetml/2006/main" count="108" uniqueCount="64">
  <si>
    <t>ATC MIDDLE EAST FZCO LIMITED</t>
  </si>
  <si>
    <r>
      <rPr>
        <sz val="10"/>
        <rFont val="Verdana"/>
      </rPr>
      <t>ADD</t>
    </r>
    <r>
      <rPr>
        <sz val="10"/>
        <rFont val="宋体"/>
        <charset val="134"/>
      </rPr>
      <t>：</t>
    </r>
    <r>
      <rPr>
        <sz val="10"/>
        <rFont val="Verdana"/>
      </rPr>
      <t>RM 023 9/F BLK G KWAI SHING IND BLDG (STAGE 2 ) 42-46 TAI LIN PAI RD KWAI CHUNG NT
ATTN:ECHO CHAN
TEL:008615018796671</t>
    </r>
  </si>
  <si>
    <t>PACKING LIST</t>
  </si>
  <si>
    <t>Consignee:MYGA TRADING LLC
ADD : New al Nakheel ss lootha building office no # 108 deira dubai
contact person : Ahmed Manan Abdul Manan Khan
P.O. Box : 123056
Tel : + 97142989015
Email :  info@myga.ae</t>
  </si>
  <si>
    <r>
      <rPr>
        <b/>
        <sz val="10"/>
        <rFont val="Verdana"/>
        <charset val="134"/>
      </rPr>
      <t xml:space="preserve">Country </t>
    </r>
    <r>
      <rPr>
        <b/>
        <sz val="10"/>
        <rFont val="宋体"/>
        <charset val="134"/>
      </rPr>
      <t>国家</t>
    </r>
  </si>
  <si>
    <r>
      <rPr>
        <b/>
        <sz val="10"/>
        <rFont val="Verdana"/>
        <charset val="134"/>
      </rPr>
      <t>ITEM NO</t>
    </r>
    <r>
      <rPr>
        <b/>
        <sz val="10"/>
        <rFont val="宋体"/>
        <charset val="134"/>
      </rPr>
      <t>型号</t>
    </r>
  </si>
  <si>
    <r>
      <rPr>
        <b/>
        <sz val="10"/>
        <rFont val="Verdana"/>
        <charset val="134"/>
      </rPr>
      <t xml:space="preserve">Item </t>
    </r>
    <r>
      <rPr>
        <b/>
        <sz val="10"/>
        <rFont val="宋体"/>
        <charset val="134"/>
      </rPr>
      <t>产品</t>
    </r>
  </si>
  <si>
    <r>
      <rPr>
        <b/>
        <sz val="10"/>
        <rFont val="Verdana"/>
        <charset val="134"/>
      </rPr>
      <t>QUANTITY</t>
    </r>
    <r>
      <rPr>
        <b/>
        <sz val="10"/>
        <rFont val="SimSun"/>
        <charset val="134"/>
      </rPr>
      <t>订单数量</t>
    </r>
  </si>
  <si>
    <r>
      <rPr>
        <b/>
        <sz val="10"/>
        <rFont val="Verdana"/>
        <charset val="134"/>
      </rPr>
      <t xml:space="preserve">QTY/CTN        </t>
    </r>
    <r>
      <rPr>
        <b/>
        <sz val="10"/>
        <rFont val="黑体"/>
        <charset val="134"/>
      </rPr>
      <t>装箱数</t>
    </r>
  </si>
  <si>
    <r>
      <rPr>
        <b/>
        <sz val="10"/>
        <rFont val="Verdana"/>
        <charset val="134"/>
      </rPr>
      <t>CTN</t>
    </r>
    <r>
      <rPr>
        <b/>
        <sz val="10"/>
        <rFont val="黑体"/>
        <charset val="134"/>
      </rPr>
      <t>箱数</t>
    </r>
  </si>
  <si>
    <r>
      <rPr>
        <b/>
        <sz val="10"/>
        <rFont val="Verdana"/>
        <charset val="134"/>
      </rPr>
      <t>N.W</t>
    </r>
    <r>
      <rPr>
        <b/>
        <sz val="10"/>
        <rFont val="黑体"/>
        <charset val="134"/>
      </rPr>
      <t>净重</t>
    </r>
  </si>
  <si>
    <r>
      <rPr>
        <b/>
        <sz val="10"/>
        <rFont val="Verdana"/>
        <charset val="134"/>
      </rPr>
      <t>G.W</t>
    </r>
    <r>
      <rPr>
        <b/>
        <sz val="10"/>
        <rFont val="黑体"/>
        <charset val="134"/>
      </rPr>
      <t>毛重</t>
    </r>
  </si>
  <si>
    <r>
      <rPr>
        <b/>
        <sz val="10"/>
        <rFont val="Verdana"/>
        <charset val="134"/>
      </rPr>
      <t>Total N.W.</t>
    </r>
    <r>
      <rPr>
        <b/>
        <sz val="10"/>
        <rFont val="宋体"/>
        <charset val="134"/>
      </rPr>
      <t>总净重</t>
    </r>
  </si>
  <si>
    <r>
      <rPr>
        <b/>
        <sz val="10"/>
        <rFont val="Verdana"/>
        <charset val="134"/>
      </rPr>
      <t>Total G.W.</t>
    </r>
    <r>
      <rPr>
        <b/>
        <sz val="10"/>
        <rFont val="宋体"/>
        <charset val="134"/>
      </rPr>
      <t>总毛重</t>
    </r>
  </si>
  <si>
    <r>
      <rPr>
        <b/>
        <sz val="10"/>
        <rFont val="Verdana"/>
        <charset val="134"/>
      </rPr>
      <t>CTN SIZE</t>
    </r>
    <r>
      <rPr>
        <b/>
        <sz val="10"/>
        <rFont val="黑体"/>
        <charset val="134"/>
      </rPr>
      <t>外箱尺寸</t>
    </r>
    <r>
      <rPr>
        <b/>
        <sz val="10"/>
        <rFont val="Verdana"/>
        <charset val="134"/>
      </rPr>
      <t>CM</t>
    </r>
  </si>
  <si>
    <r>
      <rPr>
        <b/>
        <sz val="10"/>
        <rFont val="Verdana"/>
        <charset val="134"/>
      </rPr>
      <t xml:space="preserve">Volume  </t>
    </r>
    <r>
      <rPr>
        <b/>
        <sz val="10"/>
        <rFont val="宋体"/>
        <charset val="134"/>
      </rPr>
      <t>体积</t>
    </r>
  </si>
  <si>
    <r>
      <rPr>
        <b/>
        <sz val="10"/>
        <rFont val="Verdana"/>
        <charset val="134"/>
      </rPr>
      <t xml:space="preserve">Total Volume  </t>
    </r>
    <r>
      <rPr>
        <b/>
        <sz val="10"/>
        <rFont val="宋体"/>
        <charset val="134"/>
      </rPr>
      <t>总体积</t>
    </r>
  </si>
  <si>
    <r>
      <rPr>
        <b/>
        <sz val="10"/>
        <rFont val="Verdana"/>
        <charset val="134"/>
      </rPr>
      <t>L</t>
    </r>
    <r>
      <rPr>
        <b/>
        <sz val="10"/>
        <rFont val="黑体"/>
        <charset val="134"/>
      </rPr>
      <t>长</t>
    </r>
  </si>
  <si>
    <r>
      <rPr>
        <b/>
        <sz val="10"/>
        <rFont val="Verdana"/>
        <charset val="134"/>
      </rPr>
      <t>W</t>
    </r>
    <r>
      <rPr>
        <b/>
        <sz val="10"/>
        <rFont val="黑体"/>
        <charset val="134"/>
      </rPr>
      <t>宽</t>
    </r>
  </si>
  <si>
    <r>
      <rPr>
        <b/>
        <sz val="10"/>
        <rFont val="Verdana"/>
        <charset val="134"/>
      </rPr>
      <t>H</t>
    </r>
    <r>
      <rPr>
        <b/>
        <sz val="10"/>
        <rFont val="黑体"/>
        <charset val="134"/>
      </rPr>
      <t>高</t>
    </r>
  </si>
  <si>
    <t>WA20004</t>
  </si>
  <si>
    <t>Electric - WASEL - 230V 13A 3 gang UK type Power Extension Sockets UK Plug Type - Cord Length 2m - Grey &amp; White / PC (Housing), Grey / PVC (cable) W63.5 x L254.5 x H26mmCertified G-markCertified SQM</t>
  </si>
  <si>
    <t>WA20005</t>
  </si>
  <si>
    <t>Electric - WASEL - 230V 13A 4 gang UK type Power Extension Sockets UK Plug Type - Cord Length 2m - Grey &amp; White / PC (Housing), Grey / PVC (cable) W63.5 x L306 x H26mmCertified G-markCertified SQM</t>
  </si>
  <si>
    <t>WA20018</t>
  </si>
  <si>
    <t>Electric - WASEL - 230V 13A 4 gang UK type Power Extension Sockets UK Plug Type - 2 USB Port USB-A &amp; 1 USB Port type-C  3100A - Cord Length 2m - Grey &amp; White / PC (Housing), Grey / Rubber (cable) W63.5 x L372.5 x H26mmCertified G-markCertified SQM</t>
  </si>
  <si>
    <t>WA20006</t>
  </si>
  <si>
    <t>Electric - WASEL - 230V 13A 5 gang UK type Power Extension Sockets UK Plug Type - Cord Length 2m - Grey &amp; White / PC (Housing), Grey / PVC (cable) W63.5 x L357.5 x H26mmCertified G-markCertified SQM</t>
  </si>
  <si>
    <t>WA20007</t>
  </si>
  <si>
    <t>Electric - WASEL - 230V 13A 6 gang UK type Power Extension Sockets UK Plug Type - Cord Length 2m - Grey &amp; White / PC (Housing), Grey / PVC (cable) W63.5 x L409 x H26mmCertified G-markCertified SQM</t>
  </si>
  <si>
    <t>WA30008</t>
  </si>
  <si>
    <t>Electric - WASEL - 230V 13A 3 gang UK type Power Extension Sockets UK Plug Type - Cord Length 3m - Grey &amp; White / PC (Housing), Grey / Rubber (cable) W63.5 x L254.5 x H26mmCertified G-markCertified SQM</t>
  </si>
  <si>
    <t>WA30010</t>
  </si>
  <si>
    <t>Electric - WASEL - 230V 13A 4 gang UK type Power Extension Sockets UK Plug Type - Cord Length 3m - Grey &amp; White / PC (Housing), Grey / Rubber (cable) W63.5 x L306 x H26mmCertified G-markCertified SQM</t>
  </si>
  <si>
    <t>WA30012</t>
  </si>
  <si>
    <t>Electric - WASEL - 230V 13A 5 gang UK type Power Extension Sockets UK Plug Type - Cord Length 3m - Grey &amp; White / PC (Housing), Grey / Rubber (cable) W63.5 x L357.5 x H26mmCertified G-markCertified SQM</t>
  </si>
  <si>
    <t>WA30014</t>
  </si>
  <si>
    <t>Electric - WASEL - 230V 13A 6 gang UK type Power Extension Sockets UK Plug Type - Cord Length 3m - Grey &amp; White / PC (Housing), Grey / Rubber (cable) W63.5 x L409 x H26mmCertified G-markCertified SQM</t>
  </si>
  <si>
    <t>WA50009</t>
  </si>
  <si>
    <t>Electric - WASEL - 230V 13A 3 gang UK type Power Extension Sockets UK Plug Type - Cord Length 5m - Grey &amp; White / PC (Housing), Grey / Rubber (cable) W63.5 x L254.5 x H26mmCertified G-markCertified SQM</t>
  </si>
  <si>
    <t>WA50011</t>
  </si>
  <si>
    <t>Electric - WASEL - 230V 13A 4 gang UK type Power Extension Sockets UK Plug Type - Cord Length 5m - Grey &amp; White / PC (Housing), Grey / Rubber (cable) W63.5 x L306 x H26mmCertified G-markCertified SQM</t>
  </si>
  <si>
    <t>WA50020</t>
  </si>
  <si>
    <t>Electric - WASEL - 230V 13A 4 gang UK type Power Extension Sockets UK Plug Type - 2 USB Port USB-A &amp; 1 USB Port type-C  3100A - Cord Length 5m - Grey &amp; White / PC (Housing), Grey / Rubber (cable) W63.5 x L372.5 x H26mmCertified G-markCertified SQM</t>
  </si>
  <si>
    <t>WA50013</t>
  </si>
  <si>
    <t>Electric - WASEL - 230V 13A 5 gang UK type Power Extension Sockets UK Plug Type - Cord Length 5m - Grey &amp; White / PC (Housing), Grey / Rubber (cable) W63.5 x L357.5 x H26mmCertified G-markCertified SQM</t>
  </si>
  <si>
    <t>WA50015</t>
  </si>
  <si>
    <t>Electric - WASEL - 230V 13A 6 gang UK type Power Extension Sockets UK Plug Type - Cord Length 5m - Grey &amp; White / PC (Housing), Grey / Rubber (cable) W63.5 x L409 x H26mmCertified G-markCertified SQM</t>
  </si>
  <si>
    <t xml:space="preserve">Commercial Invoice </t>
  </si>
  <si>
    <t>Date:20240903</t>
  </si>
  <si>
    <t>Invoice #:INV20240903</t>
  </si>
  <si>
    <t>TO:</t>
  </si>
  <si>
    <t>MYGA TRADING LLC
ADD : New al Nakheel ss lootha building office no # 108 deira dubai
contact person : Ahmed Manan Abdul Manan Khan
P.O. Box : 123056
Tel : + 97142989015
Email :  info@myga.ae</t>
  </si>
  <si>
    <t>No.</t>
  </si>
  <si>
    <t>Product Code</t>
  </si>
  <si>
    <t>Description</t>
  </si>
  <si>
    <t>QTY</t>
  </si>
  <si>
    <r>
      <rPr>
        <b/>
        <sz val="9"/>
        <rFont val="Verdana"/>
      </rPr>
      <t>Unite price</t>
    </r>
    <r>
      <rPr>
        <b/>
        <sz val="9"/>
        <rFont val="宋体"/>
        <charset val="134"/>
      </rPr>
      <t>（</t>
    </r>
    <r>
      <rPr>
        <b/>
        <sz val="9"/>
        <rFont val="Verdana"/>
      </rPr>
      <t>USD/pcs</t>
    </r>
    <r>
      <rPr>
        <b/>
        <sz val="9"/>
        <rFont val="宋体"/>
        <charset val="134"/>
      </rPr>
      <t>）</t>
    </r>
  </si>
  <si>
    <t>Total price  (USD)</t>
  </si>
  <si>
    <t>HS code</t>
  </si>
  <si>
    <t>Yankon Lighting</t>
  </si>
  <si>
    <t>Total</t>
  </si>
  <si>
    <t>MADE IN CHINA</t>
  </si>
  <si>
    <t>Only one hundred forty-three thousand seven hundred and sixty-one US Dollors and  ninety-five cents No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</si>
</sst>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 &quot;￥&quot;* #,##0.00_ ;_ &quot;￥&quot;* \-#,##0.00_ ;_ &quot;￥&quot;* &quot;-&quot;??_ ;_ @_ "/>
    <numFmt numFmtId="165" formatCode="0.00_);[Red]\(0.00\)"/>
    <numFmt numFmtId="166" formatCode="#,##0.00_ "/>
    <numFmt numFmtId="167" formatCode="0.00_ "/>
    <numFmt numFmtId="168" formatCode="0.000_);[Red]\(0.000\)"/>
  </numFmts>
  <fonts count="31">
    <font>
      <sz val="11"/>
      <color theme="1"/>
      <name val="Calibri"/>
      <charset val="134"/>
      <scheme val="minor"/>
    </font>
    <font>
      <sz val="10"/>
      <color theme="1"/>
      <name val="Verdana"/>
      <charset val="134"/>
    </font>
    <font>
      <sz val="10"/>
      <name val="Verdan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Verdana"/>
    </font>
    <font>
      <sz val="10"/>
      <name val="Verdana"/>
    </font>
    <font>
      <b/>
      <sz val="14"/>
      <name val="Verdana"/>
    </font>
    <font>
      <sz val="10"/>
      <color indexed="8"/>
      <name val="Verdana"/>
    </font>
    <font>
      <sz val="10"/>
      <color indexed="63"/>
      <name val="Verdana"/>
    </font>
    <font>
      <b/>
      <sz val="9"/>
      <name val="Verdana"/>
    </font>
    <font>
      <sz val="9"/>
      <name val="Verdana"/>
      <charset val="134"/>
    </font>
    <font>
      <sz val="10"/>
      <color theme="1"/>
      <name val="Verdana"/>
      <charset val="134"/>
    </font>
    <font>
      <sz val="9"/>
      <name val="Verdana"/>
    </font>
    <font>
      <sz val="10"/>
      <color theme="1"/>
      <name val="Verdana"/>
    </font>
    <font>
      <sz val="9"/>
      <color indexed="8"/>
      <name val="Verdana"/>
    </font>
    <font>
      <b/>
      <sz val="9"/>
      <color indexed="8"/>
      <name val="Verdana"/>
    </font>
    <font>
      <b/>
      <sz val="9"/>
      <color rgb="FF000000"/>
      <name val="Verdana"/>
    </font>
    <font>
      <sz val="10.5"/>
      <name val="等线"/>
      <charset val="134"/>
    </font>
    <font>
      <sz val="12"/>
      <name val="Verdana"/>
    </font>
    <font>
      <b/>
      <sz val="12"/>
      <name val="Verdana"/>
    </font>
    <font>
      <b/>
      <u/>
      <sz val="10"/>
      <name val="Verdana"/>
    </font>
    <font>
      <b/>
      <sz val="10"/>
      <name val="Verdana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theme="1"/>
      <name val="Calibri"/>
      <charset val="134"/>
      <scheme val="minor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164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3" fillId="0" borderId="0"/>
    <xf numFmtId="0" fontId="24" fillId="0" borderId="0"/>
    <xf numFmtId="0" fontId="25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49" fontId="8" fillId="0" borderId="0" xfId="4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2" fillId="0" borderId="1" xfId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2" fillId="0" borderId="1" xfId="2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6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2" fillId="0" borderId="1" xfId="3" applyNumberFormat="1" applyFont="1" applyBorder="1" applyAlignment="1">
      <alignment horizontal="center" vertical="center" wrapText="1"/>
    </xf>
    <xf numFmtId="165" fontId="22" fillId="0" borderId="1" xfId="3" applyNumberFormat="1" applyFont="1" applyBorder="1" applyAlignment="1">
      <alignment horizontal="center" vertical="center" wrapText="1"/>
    </xf>
    <xf numFmtId="166" fontId="22" fillId="0" borderId="1" xfId="3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6" fillId="0" borderId="2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165" fontId="22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165" fontId="7" fillId="0" borderId="0" xfId="4" applyNumberFormat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</cellXfs>
  <cellStyles count="6">
    <cellStyle name="Currency" xfId="1" builtinId="4"/>
    <cellStyle name="Normal" xfId="0" builtinId="0"/>
    <cellStyle name="Normal 2" xfId="5" xr:uid="{00000000-0005-0000-0000-000034000000}"/>
    <cellStyle name="常规 5" xfId="4" xr:uid="{00000000-0005-0000-0000-000033000000}"/>
    <cellStyle name="常规 6" xfId="2" xr:uid="{00000000-0005-0000-0000-000031000000}"/>
    <cellStyle name="常规_Sheet1" xfId="3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</xdr:colOff>
      <xdr:row>0</xdr:row>
      <xdr:rowOff>34925</xdr:rowOff>
    </xdr:from>
    <xdr:to>
      <xdr:col>1</xdr:col>
      <xdr:colOff>393700</xdr:colOff>
      <xdr:row>0</xdr:row>
      <xdr:rowOff>790575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</xdr:colOff>
      <xdr:row>0</xdr:row>
      <xdr:rowOff>632460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080" cy="632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9"/>
  <sheetViews>
    <sheetView tabSelected="1" zoomScale="55" zoomScaleNormal="55" workbookViewId="0">
      <selection activeCell="C27" sqref="C27"/>
    </sheetView>
  </sheetViews>
  <sheetFormatPr defaultColWidth="8.85546875" defaultRowHeight="15.95" customHeight="1"/>
  <cols>
    <col min="2" max="2" width="20" customWidth="1"/>
    <col min="3" max="3" width="74.28515625" customWidth="1"/>
    <col min="4" max="4" width="11.7109375"/>
    <col min="6" max="6" width="10.42578125"/>
    <col min="9" max="10" width="11.7109375"/>
  </cols>
  <sheetData>
    <row r="1" spans="1:179" s="27" customFormat="1" ht="69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</row>
    <row r="2" spans="1:179" s="27" customFormat="1" ht="84" customHeight="1">
      <c r="A2" s="42" t="s">
        <v>1</v>
      </c>
      <c r="B2" s="42"/>
      <c r="C2" s="42"/>
      <c r="D2" s="42"/>
      <c r="E2" s="42"/>
      <c r="F2" s="42"/>
      <c r="G2" s="43"/>
      <c r="H2" s="43"/>
      <c r="I2" s="43"/>
      <c r="J2" s="43"/>
      <c r="K2" s="43"/>
      <c r="L2" s="43"/>
      <c r="M2" s="43"/>
      <c r="N2" s="43"/>
      <c r="O2" s="42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</row>
    <row r="3" spans="1:179" s="27" customFormat="1" ht="26.25" customHeight="1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</row>
    <row r="4" spans="1:179" s="27" customFormat="1" ht="174" customHeight="1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</row>
    <row r="5" spans="1:179" ht="23.1" customHeight="1">
      <c r="A5" s="51" t="s">
        <v>4</v>
      </c>
      <c r="B5" s="52" t="s">
        <v>5</v>
      </c>
      <c r="C5" s="52" t="s">
        <v>6</v>
      </c>
      <c r="D5" s="51" t="s">
        <v>7</v>
      </c>
      <c r="E5" s="51" t="s">
        <v>8</v>
      </c>
      <c r="F5" s="51" t="s">
        <v>9</v>
      </c>
      <c r="G5" s="40" t="s">
        <v>10</v>
      </c>
      <c r="H5" s="40" t="s">
        <v>11</v>
      </c>
      <c r="I5" s="39" t="s">
        <v>12</v>
      </c>
      <c r="J5" s="39" t="s">
        <v>13</v>
      </c>
      <c r="K5" s="50" t="s">
        <v>14</v>
      </c>
      <c r="L5" s="50"/>
      <c r="M5" s="50"/>
      <c r="N5" s="38" t="s">
        <v>15</v>
      </c>
      <c r="O5" s="38" t="s">
        <v>16</v>
      </c>
    </row>
    <row r="6" spans="1:179" ht="23.1" customHeight="1">
      <c r="A6" s="51"/>
      <c r="B6" s="52"/>
      <c r="C6" s="52"/>
      <c r="D6" s="51"/>
      <c r="E6" s="51"/>
      <c r="F6" s="51"/>
      <c r="G6" s="40"/>
      <c r="H6" s="40"/>
      <c r="I6" s="39"/>
      <c r="J6" s="39"/>
      <c r="K6" s="34" t="s">
        <v>17</v>
      </c>
      <c r="L6" s="34" t="s">
        <v>18</v>
      </c>
      <c r="M6" s="34" t="s">
        <v>19</v>
      </c>
      <c r="N6" s="38"/>
      <c r="O6" s="38"/>
    </row>
    <row r="7" spans="1:179" ht="54" customHeight="1">
      <c r="A7" s="2">
        <v>1</v>
      </c>
      <c r="B7" s="1" t="s">
        <v>20</v>
      </c>
      <c r="C7" s="2" t="s">
        <v>21</v>
      </c>
      <c r="D7" s="3">
        <f>-1400+2500</f>
        <v>1100</v>
      </c>
      <c r="E7" s="28">
        <v>10</v>
      </c>
      <c r="F7" s="29">
        <f>+D7/E7</f>
        <v>110</v>
      </c>
      <c r="G7" s="29">
        <v>5.0999999999999996</v>
      </c>
      <c r="H7" s="29">
        <v>7.1</v>
      </c>
      <c r="I7" s="32">
        <f t="shared" ref="I7:I21" si="0">+F7*G7</f>
        <v>561</v>
      </c>
      <c r="J7" s="32">
        <f t="shared" ref="J7:J21" si="1">+F7*H7</f>
        <v>781</v>
      </c>
      <c r="K7" s="32">
        <v>42.5</v>
      </c>
      <c r="L7" s="32">
        <v>30</v>
      </c>
      <c r="M7" s="32">
        <v>24.5</v>
      </c>
      <c r="N7" s="32">
        <f t="shared" ref="N7:N20" si="2">+K7*L7*M7/1000000</f>
        <v>3.1237500000000001E-2</v>
      </c>
      <c r="O7" s="32">
        <f t="shared" ref="O7:O21" si="3">+F7*N7</f>
        <v>3.4361250000000001</v>
      </c>
    </row>
    <row r="8" spans="1:179" ht="54" customHeight="1">
      <c r="A8" s="2">
        <v>2</v>
      </c>
      <c r="B8" s="1" t="s">
        <v>22</v>
      </c>
      <c r="C8" s="2" t="s">
        <v>23</v>
      </c>
      <c r="D8" s="3">
        <f>-1400+2500</f>
        <v>1100</v>
      </c>
      <c r="E8" s="28">
        <v>10</v>
      </c>
      <c r="F8" s="29">
        <f t="shared" ref="F8:F20" si="4">+D8/E8</f>
        <v>110</v>
      </c>
      <c r="G8" s="29">
        <v>5.5</v>
      </c>
      <c r="H8" s="29">
        <v>7.5</v>
      </c>
      <c r="I8" s="32">
        <f t="shared" si="0"/>
        <v>605</v>
      </c>
      <c r="J8" s="32">
        <f t="shared" si="1"/>
        <v>825</v>
      </c>
      <c r="K8" s="32">
        <v>42.5</v>
      </c>
      <c r="L8" s="32">
        <v>30</v>
      </c>
      <c r="M8" s="32">
        <v>24.5</v>
      </c>
      <c r="N8" s="32">
        <f t="shared" si="2"/>
        <v>3.1237500000000001E-2</v>
      </c>
      <c r="O8" s="32">
        <f t="shared" si="3"/>
        <v>3.4361250000000001</v>
      </c>
    </row>
    <row r="9" spans="1:179" ht="54" customHeight="1">
      <c r="A9" s="2">
        <v>3</v>
      </c>
      <c r="B9" s="1" t="s">
        <v>24</v>
      </c>
      <c r="C9" s="2" t="s">
        <v>25</v>
      </c>
      <c r="D9" s="3">
        <f>2000-5-1500-20-5</f>
        <v>470</v>
      </c>
      <c r="E9" s="28">
        <v>10</v>
      </c>
      <c r="F9" s="29">
        <f t="shared" si="4"/>
        <v>47</v>
      </c>
      <c r="G9" s="30">
        <v>5.8</v>
      </c>
      <c r="H9" s="31">
        <v>7.9</v>
      </c>
      <c r="I9" s="32">
        <f t="shared" si="0"/>
        <v>272.60000000000002</v>
      </c>
      <c r="J9" s="32">
        <f t="shared" si="1"/>
        <v>371.3</v>
      </c>
      <c r="K9" s="31">
        <v>42.5</v>
      </c>
      <c r="L9" s="31">
        <v>30</v>
      </c>
      <c r="M9" s="31">
        <v>24.5</v>
      </c>
      <c r="N9" s="32">
        <f t="shared" si="2"/>
        <v>3.1237500000000001E-2</v>
      </c>
      <c r="O9" s="32">
        <f t="shared" si="3"/>
        <v>1.4681625</v>
      </c>
    </row>
    <row r="10" spans="1:179" ht="54" customHeight="1">
      <c r="A10" s="2">
        <v>4</v>
      </c>
      <c r="B10" s="1" t="s">
        <v>26</v>
      </c>
      <c r="C10" s="2" t="s">
        <v>27</v>
      </c>
      <c r="D10" s="3">
        <f t="shared" ref="D10:D12" si="5">2500-1500</f>
        <v>1000</v>
      </c>
      <c r="E10" s="28">
        <v>10</v>
      </c>
      <c r="F10" s="29">
        <f t="shared" si="4"/>
        <v>100</v>
      </c>
      <c r="G10" s="29">
        <v>5.7</v>
      </c>
      <c r="H10" s="29">
        <v>7.8</v>
      </c>
      <c r="I10" s="32">
        <f t="shared" si="0"/>
        <v>570</v>
      </c>
      <c r="J10" s="32">
        <f t="shared" si="1"/>
        <v>780</v>
      </c>
      <c r="K10" s="32">
        <v>42.5</v>
      </c>
      <c r="L10" s="32">
        <v>30</v>
      </c>
      <c r="M10" s="32">
        <v>24.5</v>
      </c>
      <c r="N10" s="32">
        <f t="shared" si="2"/>
        <v>3.1237500000000001E-2</v>
      </c>
      <c r="O10" s="32">
        <f t="shared" si="3"/>
        <v>3.1237499999999998</v>
      </c>
    </row>
    <row r="11" spans="1:179" ht="54" customHeight="1">
      <c r="A11" s="2">
        <v>5</v>
      </c>
      <c r="B11" s="1" t="s">
        <v>28</v>
      </c>
      <c r="C11" s="2" t="s">
        <v>29</v>
      </c>
      <c r="D11" s="3">
        <f t="shared" si="5"/>
        <v>1000</v>
      </c>
      <c r="E11" s="28">
        <v>10</v>
      </c>
      <c r="F11" s="29">
        <f t="shared" si="4"/>
        <v>100</v>
      </c>
      <c r="G11" s="29">
        <v>6.2</v>
      </c>
      <c r="H11" s="29">
        <v>8.5</v>
      </c>
      <c r="I11" s="32">
        <f t="shared" si="0"/>
        <v>620</v>
      </c>
      <c r="J11" s="32">
        <f t="shared" si="1"/>
        <v>850</v>
      </c>
      <c r="K11" s="32">
        <v>49.5</v>
      </c>
      <c r="L11" s="32">
        <v>30</v>
      </c>
      <c r="M11" s="32">
        <v>24.5</v>
      </c>
      <c r="N11" s="32">
        <f t="shared" si="2"/>
        <v>3.6382499999999998E-2</v>
      </c>
      <c r="O11" s="32">
        <f t="shared" si="3"/>
        <v>3.6382500000000002</v>
      </c>
    </row>
    <row r="12" spans="1:179" ht="54" customHeight="1">
      <c r="A12" s="2">
        <v>6</v>
      </c>
      <c r="B12" s="1" t="s">
        <v>30</v>
      </c>
      <c r="C12" s="2" t="s">
        <v>31</v>
      </c>
      <c r="D12" s="3">
        <f t="shared" si="5"/>
        <v>1000</v>
      </c>
      <c r="E12" s="28">
        <v>10</v>
      </c>
      <c r="F12" s="29">
        <f t="shared" si="4"/>
        <v>100</v>
      </c>
      <c r="G12" s="29">
        <v>6.2</v>
      </c>
      <c r="H12" s="29">
        <v>8.1999999999999993</v>
      </c>
      <c r="I12" s="32">
        <f t="shared" si="0"/>
        <v>620</v>
      </c>
      <c r="J12" s="32">
        <f t="shared" si="1"/>
        <v>820</v>
      </c>
      <c r="K12" s="32">
        <v>42.5</v>
      </c>
      <c r="L12" s="32">
        <v>30</v>
      </c>
      <c r="M12" s="32">
        <v>24.5</v>
      </c>
      <c r="N12" s="32">
        <f t="shared" si="2"/>
        <v>3.1237500000000001E-2</v>
      </c>
      <c r="O12" s="32">
        <f t="shared" si="3"/>
        <v>3.1237499999999998</v>
      </c>
    </row>
    <row r="13" spans="1:179" ht="54" customHeight="1">
      <c r="A13" s="2">
        <v>7</v>
      </c>
      <c r="B13" s="1" t="s">
        <v>32</v>
      </c>
      <c r="C13" s="2" t="s">
        <v>33</v>
      </c>
      <c r="D13" s="3">
        <f>2000-5-1500-5</f>
        <v>490</v>
      </c>
      <c r="E13" s="28">
        <v>10</v>
      </c>
      <c r="F13" s="29">
        <f t="shared" si="4"/>
        <v>49</v>
      </c>
      <c r="G13" s="29">
        <v>6.6</v>
      </c>
      <c r="H13" s="29">
        <v>8.6</v>
      </c>
      <c r="I13" s="32">
        <f t="shared" si="0"/>
        <v>323.39999999999998</v>
      </c>
      <c r="J13" s="32">
        <f t="shared" si="1"/>
        <v>421.4</v>
      </c>
      <c r="K13" s="32">
        <v>42.5</v>
      </c>
      <c r="L13" s="32">
        <v>30</v>
      </c>
      <c r="M13" s="32">
        <v>24.5</v>
      </c>
      <c r="N13" s="32">
        <f t="shared" si="2"/>
        <v>3.1237500000000001E-2</v>
      </c>
      <c r="O13" s="32">
        <f t="shared" si="3"/>
        <v>1.5306375000000001</v>
      </c>
    </row>
    <row r="14" spans="1:179" ht="54" customHeight="1">
      <c r="A14" s="2">
        <v>8</v>
      </c>
      <c r="B14" s="1" t="s">
        <v>34</v>
      </c>
      <c r="C14" s="2" t="s">
        <v>35</v>
      </c>
      <c r="D14" s="3">
        <f>2000-5-1500-5</f>
        <v>490</v>
      </c>
      <c r="E14" s="28">
        <v>10</v>
      </c>
      <c r="F14" s="29">
        <f t="shared" si="4"/>
        <v>49</v>
      </c>
      <c r="G14" s="29">
        <v>7</v>
      </c>
      <c r="H14" s="29">
        <v>9</v>
      </c>
      <c r="I14" s="32">
        <f t="shared" si="0"/>
        <v>343</v>
      </c>
      <c r="J14" s="32">
        <f t="shared" si="1"/>
        <v>441</v>
      </c>
      <c r="K14" s="32">
        <v>42.5</v>
      </c>
      <c r="L14" s="32">
        <v>30</v>
      </c>
      <c r="M14" s="32">
        <v>24.5</v>
      </c>
      <c r="N14" s="32">
        <f t="shared" si="2"/>
        <v>3.1237500000000001E-2</v>
      </c>
      <c r="O14" s="32">
        <f t="shared" si="3"/>
        <v>1.5306375000000001</v>
      </c>
    </row>
    <row r="15" spans="1:179" ht="54" customHeight="1">
      <c r="A15" s="2">
        <v>9</v>
      </c>
      <c r="B15" s="1" t="s">
        <v>36</v>
      </c>
      <c r="C15" s="2" t="s">
        <v>37</v>
      </c>
      <c r="D15" s="3">
        <f>4000-5-1500-5</f>
        <v>2490</v>
      </c>
      <c r="E15" s="28">
        <v>10</v>
      </c>
      <c r="F15" s="29">
        <f t="shared" si="4"/>
        <v>249</v>
      </c>
      <c r="G15" s="29">
        <v>7.4</v>
      </c>
      <c r="H15" s="29">
        <v>9.6999999999999993</v>
      </c>
      <c r="I15" s="32">
        <f t="shared" si="0"/>
        <v>1842.6</v>
      </c>
      <c r="J15" s="32">
        <f t="shared" si="1"/>
        <v>2415.3000000000002</v>
      </c>
      <c r="K15" s="32">
        <v>49.5</v>
      </c>
      <c r="L15" s="32">
        <v>30</v>
      </c>
      <c r="M15" s="32">
        <v>24.5</v>
      </c>
      <c r="N15" s="32">
        <f t="shared" si="2"/>
        <v>3.6382499999999998E-2</v>
      </c>
      <c r="O15" s="32">
        <f t="shared" si="3"/>
        <v>9.0592424999999999</v>
      </c>
    </row>
    <row r="16" spans="1:179" ht="54" customHeight="1">
      <c r="A16" s="2">
        <v>10</v>
      </c>
      <c r="B16" s="1" t="s">
        <v>38</v>
      </c>
      <c r="C16" s="2" t="s">
        <v>39</v>
      </c>
      <c r="D16" s="3">
        <f>4000-5-1500-5</f>
        <v>2490</v>
      </c>
      <c r="E16" s="28">
        <v>10</v>
      </c>
      <c r="F16" s="29">
        <f t="shared" si="4"/>
        <v>249</v>
      </c>
      <c r="G16" s="29">
        <v>8.1999999999999993</v>
      </c>
      <c r="H16" s="29">
        <v>10.3</v>
      </c>
      <c r="I16" s="32">
        <f t="shared" si="0"/>
        <v>2041.8</v>
      </c>
      <c r="J16" s="32">
        <f t="shared" si="1"/>
        <v>2564.6999999999998</v>
      </c>
      <c r="K16" s="32">
        <v>42.5</v>
      </c>
      <c r="L16" s="32">
        <v>30</v>
      </c>
      <c r="M16" s="32">
        <v>24.5</v>
      </c>
      <c r="N16" s="32">
        <f t="shared" si="2"/>
        <v>3.1237500000000001E-2</v>
      </c>
      <c r="O16" s="32">
        <f t="shared" si="3"/>
        <v>7.7781374999999997</v>
      </c>
    </row>
    <row r="17" spans="1:15" ht="54" customHeight="1">
      <c r="A17" s="2">
        <v>11</v>
      </c>
      <c r="B17" s="1" t="s">
        <v>40</v>
      </c>
      <c r="C17" s="2" t="s">
        <v>41</v>
      </c>
      <c r="D17" s="3">
        <f>4000-5-1500-5</f>
        <v>2490</v>
      </c>
      <c r="E17" s="28">
        <v>10</v>
      </c>
      <c r="F17" s="29">
        <f t="shared" si="4"/>
        <v>249</v>
      </c>
      <c r="G17" s="29">
        <v>8.6</v>
      </c>
      <c r="H17" s="29">
        <v>10.6</v>
      </c>
      <c r="I17" s="32">
        <f t="shared" si="0"/>
        <v>2141.4</v>
      </c>
      <c r="J17" s="32">
        <f t="shared" si="1"/>
        <v>2639.4</v>
      </c>
      <c r="K17" s="32">
        <v>42.5</v>
      </c>
      <c r="L17" s="32">
        <v>30</v>
      </c>
      <c r="M17" s="32">
        <v>24.5</v>
      </c>
      <c r="N17" s="32">
        <f t="shared" si="2"/>
        <v>3.1237500000000001E-2</v>
      </c>
      <c r="O17" s="32">
        <f t="shared" si="3"/>
        <v>7.7781374999999997</v>
      </c>
    </row>
    <row r="18" spans="1:15" ht="54" customHeight="1">
      <c r="A18" s="2">
        <v>12</v>
      </c>
      <c r="B18" s="1" t="s">
        <v>42</v>
      </c>
      <c r="C18" s="2" t="s">
        <v>43</v>
      </c>
      <c r="D18" s="3">
        <f>3000-5-270-20-5</f>
        <v>2700</v>
      </c>
      <c r="E18" s="28">
        <v>10</v>
      </c>
      <c r="F18" s="29">
        <f t="shared" si="4"/>
        <v>270</v>
      </c>
      <c r="G18" s="29">
        <v>9</v>
      </c>
      <c r="H18" s="29">
        <v>11</v>
      </c>
      <c r="I18" s="32">
        <f t="shared" si="0"/>
        <v>2430</v>
      </c>
      <c r="J18" s="32">
        <f t="shared" si="1"/>
        <v>2970</v>
      </c>
      <c r="K18" s="32">
        <v>42.5</v>
      </c>
      <c r="L18" s="32">
        <v>30</v>
      </c>
      <c r="M18" s="32">
        <v>24.5</v>
      </c>
      <c r="N18" s="32">
        <f t="shared" si="2"/>
        <v>3.1237500000000001E-2</v>
      </c>
      <c r="O18" s="32">
        <f t="shared" si="3"/>
        <v>8.4341249999999999</v>
      </c>
    </row>
    <row r="19" spans="1:15" ht="54" customHeight="1">
      <c r="A19" s="2">
        <v>13</v>
      </c>
      <c r="B19" s="1" t="s">
        <v>44</v>
      </c>
      <c r="C19" s="2" t="s">
        <v>45</v>
      </c>
      <c r="D19" s="3">
        <f>2500-1500</f>
        <v>1000</v>
      </c>
      <c r="E19" s="28">
        <v>10</v>
      </c>
      <c r="F19" s="29">
        <f t="shared" si="4"/>
        <v>100</v>
      </c>
      <c r="G19" s="29">
        <v>8.9</v>
      </c>
      <c r="H19" s="29">
        <v>10.9</v>
      </c>
      <c r="I19" s="32">
        <f t="shared" si="0"/>
        <v>890</v>
      </c>
      <c r="J19" s="32">
        <f t="shared" si="1"/>
        <v>1090</v>
      </c>
      <c r="K19" s="32">
        <v>42.5</v>
      </c>
      <c r="L19" s="32">
        <v>30</v>
      </c>
      <c r="M19" s="32">
        <v>24.5</v>
      </c>
      <c r="N19" s="32">
        <f t="shared" si="2"/>
        <v>3.1237500000000001E-2</v>
      </c>
      <c r="O19" s="32">
        <f t="shared" si="3"/>
        <v>3.1237499999999998</v>
      </c>
    </row>
    <row r="20" spans="1:15" ht="54" customHeight="1">
      <c r="A20" s="2">
        <v>14</v>
      </c>
      <c r="B20" s="1" t="s">
        <v>46</v>
      </c>
      <c r="C20" s="2" t="s">
        <v>47</v>
      </c>
      <c r="D20" s="3">
        <f>2500-1500</f>
        <v>1000</v>
      </c>
      <c r="E20" s="28">
        <v>10</v>
      </c>
      <c r="F20" s="29">
        <f t="shared" si="4"/>
        <v>100</v>
      </c>
      <c r="G20" s="29">
        <v>9.4</v>
      </c>
      <c r="H20" s="29">
        <v>11.7</v>
      </c>
      <c r="I20" s="32">
        <f t="shared" si="0"/>
        <v>940</v>
      </c>
      <c r="J20" s="32">
        <f t="shared" si="1"/>
        <v>1170</v>
      </c>
      <c r="K20" s="32">
        <v>49.5</v>
      </c>
      <c r="L20" s="32">
        <v>30</v>
      </c>
      <c r="M20" s="32">
        <v>24.5</v>
      </c>
      <c r="N20" s="32">
        <f t="shared" si="2"/>
        <v>3.6382499999999998E-2</v>
      </c>
      <c r="O20" s="32">
        <f t="shared" si="3"/>
        <v>3.6382500000000002</v>
      </c>
    </row>
    <row r="21" spans="1:15" ht="54" customHeight="1">
      <c r="A21" s="2">
        <v>15</v>
      </c>
      <c r="B21" s="1" t="s">
        <v>24</v>
      </c>
      <c r="C21" s="2" t="s">
        <v>25</v>
      </c>
      <c r="D21" s="3">
        <v>5</v>
      </c>
      <c r="E21" s="28">
        <v>5</v>
      </c>
      <c r="F21" s="36">
        <v>1</v>
      </c>
      <c r="G21" s="36">
        <v>6.2</v>
      </c>
      <c r="H21" s="36">
        <v>8.25</v>
      </c>
      <c r="I21" s="36">
        <f t="shared" si="0"/>
        <v>6.2</v>
      </c>
      <c r="J21" s="36">
        <f t="shared" si="1"/>
        <v>8.25</v>
      </c>
      <c r="K21" s="36">
        <v>42.5</v>
      </c>
      <c r="L21" s="36">
        <v>30</v>
      </c>
      <c r="M21" s="36">
        <v>24.5</v>
      </c>
      <c r="N21" s="36">
        <f t="shared" ref="N21:N27" si="6">+K21*L21*M21/1000000</f>
        <v>3.1237500000000001E-2</v>
      </c>
      <c r="O21" s="36">
        <f t="shared" si="3"/>
        <v>3.1237500000000001E-2</v>
      </c>
    </row>
    <row r="22" spans="1:15" ht="54" customHeight="1">
      <c r="A22" s="2">
        <v>16</v>
      </c>
      <c r="B22" s="1" t="s">
        <v>32</v>
      </c>
      <c r="C22" s="2" t="s">
        <v>33</v>
      </c>
      <c r="D22" s="3">
        <v>5</v>
      </c>
      <c r="E22" s="28">
        <v>5</v>
      </c>
      <c r="F22" s="37"/>
      <c r="G22" s="37"/>
      <c r="H22" s="37"/>
      <c r="I22" s="37">
        <f t="shared" ref="I22:I27" si="7">+F22*G22</f>
        <v>0</v>
      </c>
      <c r="J22" s="37">
        <f t="shared" ref="J22:J27" si="8">+F22*H22</f>
        <v>0</v>
      </c>
      <c r="K22" s="37"/>
      <c r="L22" s="37"/>
      <c r="M22" s="37"/>
      <c r="N22" s="37">
        <f t="shared" si="6"/>
        <v>0</v>
      </c>
      <c r="O22" s="37">
        <f t="shared" ref="O22:O27" si="9">+F22*N22</f>
        <v>0</v>
      </c>
    </row>
    <row r="23" spans="1:15" ht="54" customHeight="1">
      <c r="A23" s="2">
        <v>17</v>
      </c>
      <c r="B23" s="1" t="s">
        <v>38</v>
      </c>
      <c r="C23" s="2" t="s">
        <v>39</v>
      </c>
      <c r="D23" s="3">
        <v>5</v>
      </c>
      <c r="E23" s="28">
        <v>5</v>
      </c>
      <c r="F23" s="36">
        <v>1</v>
      </c>
      <c r="G23" s="36">
        <v>8.4</v>
      </c>
      <c r="H23" s="36">
        <v>10.32</v>
      </c>
      <c r="I23" s="36">
        <f t="shared" si="7"/>
        <v>8.4</v>
      </c>
      <c r="J23" s="36">
        <f t="shared" si="8"/>
        <v>10.32</v>
      </c>
      <c r="K23" s="36">
        <v>42.5</v>
      </c>
      <c r="L23" s="36">
        <v>30</v>
      </c>
      <c r="M23" s="36">
        <v>24.5</v>
      </c>
      <c r="N23" s="36">
        <f t="shared" si="6"/>
        <v>3.1237500000000001E-2</v>
      </c>
      <c r="O23" s="36">
        <f t="shared" si="9"/>
        <v>3.1237500000000001E-2</v>
      </c>
    </row>
    <row r="24" spans="1:15" ht="54" customHeight="1">
      <c r="A24" s="2">
        <v>18</v>
      </c>
      <c r="B24" s="1" t="s">
        <v>40</v>
      </c>
      <c r="C24" s="2" t="s">
        <v>41</v>
      </c>
      <c r="D24" s="3">
        <v>5</v>
      </c>
      <c r="E24" s="28">
        <v>5</v>
      </c>
      <c r="F24" s="37"/>
      <c r="G24" s="37"/>
      <c r="H24" s="37"/>
      <c r="I24" s="37">
        <f t="shared" si="7"/>
        <v>0</v>
      </c>
      <c r="J24" s="37">
        <f t="shared" si="8"/>
        <v>0</v>
      </c>
      <c r="K24" s="37"/>
      <c r="L24" s="37"/>
      <c r="M24" s="37"/>
      <c r="N24" s="37">
        <f t="shared" si="6"/>
        <v>0</v>
      </c>
      <c r="O24" s="37">
        <f t="shared" si="9"/>
        <v>0</v>
      </c>
    </row>
    <row r="25" spans="1:15" ht="54" customHeight="1">
      <c r="A25" s="2">
        <v>19</v>
      </c>
      <c r="B25" s="1" t="s">
        <v>34</v>
      </c>
      <c r="C25" s="2" t="s">
        <v>35</v>
      </c>
      <c r="D25" s="3">
        <v>5</v>
      </c>
      <c r="E25" s="28">
        <v>5</v>
      </c>
      <c r="F25" s="36">
        <v>1</v>
      </c>
      <c r="G25" s="36">
        <v>8</v>
      </c>
      <c r="H25" s="36">
        <v>10</v>
      </c>
      <c r="I25" s="36">
        <f t="shared" si="7"/>
        <v>8</v>
      </c>
      <c r="J25" s="36">
        <f t="shared" si="8"/>
        <v>10</v>
      </c>
      <c r="K25" s="36">
        <v>42.5</v>
      </c>
      <c r="L25" s="36">
        <v>30</v>
      </c>
      <c r="M25" s="36">
        <v>24.5</v>
      </c>
      <c r="N25" s="36">
        <f t="shared" si="6"/>
        <v>3.1237500000000001E-2</v>
      </c>
      <c r="O25" s="36">
        <f t="shared" si="9"/>
        <v>3.1237500000000001E-2</v>
      </c>
    </row>
    <row r="26" spans="1:15" ht="54" customHeight="1">
      <c r="A26" s="2">
        <v>20</v>
      </c>
      <c r="B26" s="1" t="s">
        <v>42</v>
      </c>
      <c r="C26" s="2" t="s">
        <v>43</v>
      </c>
      <c r="D26" s="3">
        <v>5</v>
      </c>
      <c r="E26" s="28">
        <v>5</v>
      </c>
      <c r="F26" s="37"/>
      <c r="G26" s="37"/>
      <c r="H26" s="37"/>
      <c r="I26" s="37">
        <f t="shared" si="7"/>
        <v>0</v>
      </c>
      <c r="J26" s="37">
        <f t="shared" si="8"/>
        <v>0</v>
      </c>
      <c r="K26" s="37"/>
      <c r="L26" s="37"/>
      <c r="M26" s="37"/>
      <c r="N26" s="37">
        <f t="shared" si="6"/>
        <v>0</v>
      </c>
      <c r="O26" s="37">
        <f t="shared" si="9"/>
        <v>0</v>
      </c>
    </row>
    <row r="27" spans="1:15" ht="54" customHeight="1">
      <c r="A27" s="2">
        <v>21</v>
      </c>
      <c r="B27" s="1" t="s">
        <v>36</v>
      </c>
      <c r="C27" s="2" t="s">
        <v>37</v>
      </c>
      <c r="D27" s="3">
        <v>5</v>
      </c>
      <c r="E27" s="28">
        <v>5</v>
      </c>
      <c r="F27" s="29">
        <v>1</v>
      </c>
      <c r="G27" s="29">
        <v>3.7</v>
      </c>
      <c r="H27" s="29">
        <v>4.8499999999999996</v>
      </c>
      <c r="I27" s="32">
        <f t="shared" si="7"/>
        <v>3.7</v>
      </c>
      <c r="J27" s="32">
        <f t="shared" si="8"/>
        <v>4.8499999999999996</v>
      </c>
      <c r="K27" s="32">
        <v>49.5</v>
      </c>
      <c r="L27" s="32">
        <v>30</v>
      </c>
      <c r="M27" s="32">
        <v>24.5</v>
      </c>
      <c r="N27" s="32">
        <f t="shared" si="6"/>
        <v>3.6382499999999998E-2</v>
      </c>
      <c r="O27" s="32">
        <f t="shared" si="9"/>
        <v>3.6382499999999998E-2</v>
      </c>
    </row>
    <row r="28" spans="1:15" ht="54" customHeight="1">
      <c r="A28" s="2"/>
      <c r="B28" s="1"/>
      <c r="C28" s="2"/>
      <c r="D28" s="28"/>
      <c r="E28" s="29"/>
      <c r="F28" s="29"/>
      <c r="G28" s="29"/>
      <c r="H28" s="32"/>
      <c r="I28" s="32"/>
      <c r="J28" s="32"/>
      <c r="K28" s="32"/>
      <c r="L28" s="32"/>
      <c r="M28" s="32"/>
      <c r="N28" s="32"/>
      <c r="O28" s="35"/>
    </row>
    <row r="29" spans="1:15" ht="15.95" customHeight="1">
      <c r="A29" s="2"/>
      <c r="B29" s="3"/>
      <c r="C29" s="2"/>
      <c r="D29" s="32">
        <f>SUM(D7:D28)</f>
        <v>18855</v>
      </c>
      <c r="E29" s="28"/>
      <c r="F29" s="32">
        <f>SUM(F7:F28)</f>
        <v>1886</v>
      </c>
      <c r="G29" s="29"/>
      <c r="H29" s="29"/>
      <c r="I29" s="32">
        <f>SUM(I7:I28)</f>
        <v>14227.1</v>
      </c>
      <c r="J29" s="32">
        <f>SUM(J7:J28)</f>
        <v>18172.52</v>
      </c>
      <c r="K29" s="32"/>
      <c r="L29" s="32"/>
      <c r="M29" s="32"/>
      <c r="N29" s="32"/>
      <c r="O29" s="32">
        <f>SUM(O7:O28)</f>
        <v>61.229174999999998</v>
      </c>
    </row>
  </sheetData>
  <mergeCells count="47">
    <mergeCell ref="A1:O1"/>
    <mergeCell ref="A2:O2"/>
    <mergeCell ref="A3:O3"/>
    <mergeCell ref="A4:O4"/>
    <mergeCell ref="K5:M5"/>
    <mergeCell ref="A5:A6"/>
    <mergeCell ref="B5:B6"/>
    <mergeCell ref="C5:C6"/>
    <mergeCell ref="D5:D6"/>
    <mergeCell ref="E5:E6"/>
    <mergeCell ref="F5:F6"/>
    <mergeCell ref="H5:H6"/>
    <mergeCell ref="J5:J6"/>
    <mergeCell ref="N5:N6"/>
    <mergeCell ref="F21:F22"/>
    <mergeCell ref="F23:F24"/>
    <mergeCell ref="F25:F26"/>
    <mergeCell ref="G5:G6"/>
    <mergeCell ref="G21:G22"/>
    <mergeCell ref="G23:G24"/>
    <mergeCell ref="G25:G26"/>
    <mergeCell ref="H21:H22"/>
    <mergeCell ref="H23:H24"/>
    <mergeCell ref="H25:H26"/>
    <mergeCell ref="I5:I6"/>
    <mergeCell ref="I21:I22"/>
    <mergeCell ref="I23:I24"/>
    <mergeCell ref="I25:I26"/>
    <mergeCell ref="J21:J22"/>
    <mergeCell ref="J23:J24"/>
    <mergeCell ref="J25:J26"/>
    <mergeCell ref="K21:K22"/>
    <mergeCell ref="K23:K24"/>
    <mergeCell ref="K25:K26"/>
    <mergeCell ref="L21:L22"/>
    <mergeCell ref="L23:L24"/>
    <mergeCell ref="L25:L26"/>
    <mergeCell ref="M21:M22"/>
    <mergeCell ref="M23:M24"/>
    <mergeCell ref="M25:M26"/>
    <mergeCell ref="N21:N22"/>
    <mergeCell ref="N23:N24"/>
    <mergeCell ref="N25:N26"/>
    <mergeCell ref="O5:O6"/>
    <mergeCell ref="O21:O22"/>
    <mergeCell ref="O23:O24"/>
    <mergeCell ref="O25:O26"/>
  </mergeCells>
  <pageMargins left="0.156944444444444" right="0.23611111111111099" top="0.196527777777778" bottom="0.156944444444444" header="0.156944444444444" footer="0.118055555555556"/>
  <pageSetup paperSize="9" scale="4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29"/>
  <sheetViews>
    <sheetView topLeftCell="A6" workbookViewId="0">
      <selection activeCell="B6" sqref="B6:F6"/>
    </sheetView>
  </sheetViews>
  <sheetFormatPr defaultColWidth="9.5703125" defaultRowHeight="24" customHeight="1"/>
  <cols>
    <col min="1" max="1" width="9.140625" style="4" customWidth="1"/>
    <col min="2" max="2" width="14.85546875" style="4" customWidth="1"/>
    <col min="3" max="3" width="59.5703125" style="5" customWidth="1"/>
    <col min="4" max="6" width="13.85546875" style="4" customWidth="1"/>
    <col min="7" max="8" width="23.85546875" style="4" hidden="1" customWidth="1"/>
    <col min="9" max="28" width="10" style="4" customWidth="1"/>
    <col min="29" max="220" width="9.5703125" style="4" customWidth="1"/>
    <col min="221" max="232" width="10" style="4" customWidth="1"/>
    <col min="233" max="16383" width="9.5703125" style="6"/>
    <col min="16384" max="16384" width="52.28515625" style="6"/>
  </cols>
  <sheetData>
    <row r="1" spans="1:8" s="4" customFormat="1" ht="54" customHeight="1">
      <c r="A1" s="57" t="s">
        <v>0</v>
      </c>
      <c r="B1" s="57"/>
      <c r="C1" s="58"/>
      <c r="D1" s="57"/>
      <c r="E1" s="59"/>
      <c r="F1" s="59"/>
    </row>
    <row r="2" spans="1:8" s="4" customFormat="1" ht="91.9" customHeight="1">
      <c r="A2" s="60" t="s">
        <v>1</v>
      </c>
      <c r="B2" s="60"/>
      <c r="C2" s="61"/>
      <c r="D2" s="60"/>
      <c r="E2" s="62"/>
      <c r="F2" s="62"/>
    </row>
    <row r="3" spans="1:8" s="4" customFormat="1" ht="21.95" customHeight="1">
      <c r="A3" s="63" t="s">
        <v>48</v>
      </c>
      <c r="B3" s="63"/>
      <c r="C3" s="64"/>
      <c r="D3" s="63"/>
      <c r="E3" s="65"/>
      <c r="F3" s="65"/>
    </row>
    <row r="4" spans="1:8" s="4" customFormat="1" ht="27" customHeight="1">
      <c r="A4" s="7"/>
      <c r="B4" s="8"/>
      <c r="C4" s="66" t="s">
        <v>49</v>
      </c>
      <c r="D4" s="67"/>
      <c r="E4" s="68"/>
      <c r="F4" s="68"/>
    </row>
    <row r="5" spans="1:8" s="4" customFormat="1" ht="24" customHeight="1">
      <c r="A5" s="7"/>
      <c r="B5" s="8"/>
      <c r="C5" s="66" t="s">
        <v>50</v>
      </c>
      <c r="D5" s="67"/>
      <c r="E5" s="68"/>
      <c r="F5" s="68"/>
    </row>
    <row r="6" spans="1:8" s="4" customFormat="1" ht="168.95" customHeight="1">
      <c r="A6" s="9" t="s">
        <v>51</v>
      </c>
      <c r="B6" s="53" t="s">
        <v>52</v>
      </c>
      <c r="C6" s="53"/>
      <c r="D6" s="53"/>
      <c r="E6" s="53"/>
      <c r="F6" s="53"/>
    </row>
    <row r="7" spans="1:8" s="4" customFormat="1" ht="38.1" customHeight="1">
      <c r="A7" s="10" t="s">
        <v>53</v>
      </c>
      <c r="B7" s="11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/>
    </row>
    <row r="8" spans="1:8" s="4" customFormat="1" ht="48" customHeight="1">
      <c r="A8" s="3">
        <v>1</v>
      </c>
      <c r="B8" s="3" t="s">
        <v>20</v>
      </c>
      <c r="C8" s="13" t="s">
        <v>21</v>
      </c>
      <c r="D8" s="3">
        <f>-1400+2500</f>
        <v>1100</v>
      </c>
      <c r="E8" s="14">
        <v>5.51</v>
      </c>
      <c r="F8" s="15">
        <f t="shared" ref="F8:F21" si="0">E8*D8</f>
        <v>6061</v>
      </c>
      <c r="G8" s="16"/>
      <c r="H8" s="17" t="s">
        <v>60</v>
      </c>
    </row>
    <row r="9" spans="1:8" s="4" customFormat="1" ht="48" customHeight="1">
      <c r="A9" s="3">
        <v>2</v>
      </c>
      <c r="B9" s="3" t="s">
        <v>22</v>
      </c>
      <c r="C9" s="13" t="s">
        <v>23</v>
      </c>
      <c r="D9" s="3">
        <f>-1400+2500</f>
        <v>1100</v>
      </c>
      <c r="E9" s="14">
        <v>5.84</v>
      </c>
      <c r="F9" s="15">
        <f t="shared" si="0"/>
        <v>6424</v>
      </c>
      <c r="G9" s="16"/>
      <c r="H9" s="17"/>
    </row>
    <row r="10" spans="1:8" s="4" customFormat="1" ht="48" customHeight="1">
      <c r="A10" s="3">
        <v>3</v>
      </c>
      <c r="B10" s="3" t="s">
        <v>26</v>
      </c>
      <c r="C10" s="13" t="s">
        <v>27</v>
      </c>
      <c r="D10" s="3">
        <f t="shared" ref="D10:D13" si="1">2500-1500</f>
        <v>1000</v>
      </c>
      <c r="E10" s="14">
        <v>6.24</v>
      </c>
      <c r="F10" s="15">
        <f t="shared" si="0"/>
        <v>6240</v>
      </c>
      <c r="G10" s="16"/>
      <c r="H10" s="17"/>
    </row>
    <row r="11" spans="1:8" s="4" customFormat="1" ht="48" customHeight="1">
      <c r="A11" s="3">
        <v>4</v>
      </c>
      <c r="B11" s="3" t="s">
        <v>28</v>
      </c>
      <c r="C11" s="13" t="s">
        <v>29</v>
      </c>
      <c r="D11" s="3">
        <f t="shared" si="1"/>
        <v>1000</v>
      </c>
      <c r="E11" s="14">
        <v>6.61</v>
      </c>
      <c r="F11" s="15">
        <f t="shared" si="0"/>
        <v>6610</v>
      </c>
      <c r="G11" s="16"/>
      <c r="H11" s="17"/>
    </row>
    <row r="12" spans="1:8" s="4" customFormat="1" ht="48" customHeight="1">
      <c r="A12" s="3">
        <v>5</v>
      </c>
      <c r="B12" s="3" t="s">
        <v>24</v>
      </c>
      <c r="C12" s="13" t="s">
        <v>25</v>
      </c>
      <c r="D12" s="3">
        <f>2000-5-1500-20-5+5</f>
        <v>475</v>
      </c>
      <c r="E12" s="14">
        <v>7.57</v>
      </c>
      <c r="F12" s="15">
        <f t="shared" si="0"/>
        <v>3595.75</v>
      </c>
      <c r="G12" s="16"/>
      <c r="H12" s="17"/>
    </row>
    <row r="13" spans="1:8" s="4" customFormat="1" ht="48" customHeight="1">
      <c r="A13" s="3">
        <v>6</v>
      </c>
      <c r="B13" s="3" t="s">
        <v>30</v>
      </c>
      <c r="C13" s="13" t="s">
        <v>31</v>
      </c>
      <c r="D13" s="3">
        <f t="shared" si="1"/>
        <v>1000</v>
      </c>
      <c r="E13" s="14">
        <v>6.26</v>
      </c>
      <c r="F13" s="15">
        <f t="shared" si="0"/>
        <v>6260</v>
      </c>
      <c r="G13" s="16"/>
      <c r="H13" s="17"/>
    </row>
    <row r="14" spans="1:8" s="4" customFormat="1" ht="48" customHeight="1">
      <c r="A14" s="3">
        <v>7</v>
      </c>
      <c r="B14" s="3" t="s">
        <v>32</v>
      </c>
      <c r="C14" s="13" t="s">
        <v>33</v>
      </c>
      <c r="D14" s="3">
        <f>2000-5-1500-5+5</f>
        <v>495</v>
      </c>
      <c r="E14" s="14">
        <v>6.59</v>
      </c>
      <c r="F14" s="15">
        <f t="shared" si="0"/>
        <v>3262.05</v>
      </c>
      <c r="G14" s="16"/>
      <c r="H14" s="17"/>
    </row>
    <row r="15" spans="1:8" s="4" customFormat="1" ht="48" customHeight="1">
      <c r="A15" s="3">
        <v>8</v>
      </c>
      <c r="B15" s="3" t="s">
        <v>34</v>
      </c>
      <c r="C15" s="13" t="s">
        <v>35</v>
      </c>
      <c r="D15" s="3">
        <f>2000-5-1500-5+5</f>
        <v>495</v>
      </c>
      <c r="E15" s="14">
        <v>6.99</v>
      </c>
      <c r="F15" s="15">
        <f t="shared" si="0"/>
        <v>3460.05</v>
      </c>
      <c r="G15" s="16"/>
      <c r="H15" s="17"/>
    </row>
    <row r="16" spans="1:8" s="4" customFormat="1" ht="48" customHeight="1">
      <c r="A16" s="3">
        <v>9</v>
      </c>
      <c r="B16" s="3" t="s">
        <v>36</v>
      </c>
      <c r="C16" s="13" t="s">
        <v>37</v>
      </c>
      <c r="D16" s="3">
        <f t="shared" ref="D16:D18" si="2">4000-5-1500-5+5</f>
        <v>2495</v>
      </c>
      <c r="E16" s="14">
        <v>7.36</v>
      </c>
      <c r="F16" s="15">
        <f t="shared" si="0"/>
        <v>18363.2</v>
      </c>
      <c r="G16" s="16"/>
      <c r="H16" s="17"/>
    </row>
    <row r="17" spans="1:252" s="4" customFormat="1" ht="48" customHeight="1">
      <c r="A17" s="3">
        <v>10</v>
      </c>
      <c r="B17" s="3" t="s">
        <v>38</v>
      </c>
      <c r="C17" s="13" t="s">
        <v>39</v>
      </c>
      <c r="D17" s="3">
        <f t="shared" si="2"/>
        <v>2495</v>
      </c>
      <c r="E17" s="14">
        <v>7.76</v>
      </c>
      <c r="F17" s="15">
        <f t="shared" si="0"/>
        <v>19361.2</v>
      </c>
      <c r="G17" s="16"/>
      <c r="H17" s="17"/>
    </row>
    <row r="18" spans="1:252" s="4" customFormat="1" ht="48" customHeight="1">
      <c r="A18" s="3">
        <v>11</v>
      </c>
      <c r="B18" s="3" t="s">
        <v>40</v>
      </c>
      <c r="C18" s="13" t="s">
        <v>41</v>
      </c>
      <c r="D18" s="3">
        <f t="shared" si="2"/>
        <v>2495</v>
      </c>
      <c r="E18" s="14">
        <v>8.09</v>
      </c>
      <c r="F18" s="15">
        <f t="shared" si="0"/>
        <v>20184.55</v>
      </c>
      <c r="G18" s="16"/>
      <c r="H18" s="17"/>
    </row>
    <row r="19" spans="1:252" s="4" customFormat="1" ht="48" customHeight="1">
      <c r="A19" s="3">
        <v>12</v>
      </c>
      <c r="B19" s="3" t="s">
        <v>44</v>
      </c>
      <c r="C19" s="13" t="s">
        <v>45</v>
      </c>
      <c r="D19" s="3">
        <f>2500-1500</f>
        <v>1000</v>
      </c>
      <c r="E19" s="14">
        <v>8.49</v>
      </c>
      <c r="F19" s="15">
        <f t="shared" si="0"/>
        <v>8490</v>
      </c>
      <c r="G19" s="16"/>
      <c r="H19" s="17"/>
    </row>
    <row r="20" spans="1:252" s="4" customFormat="1" ht="48" customHeight="1">
      <c r="A20" s="3">
        <v>13</v>
      </c>
      <c r="B20" s="3" t="s">
        <v>46</v>
      </c>
      <c r="C20" s="13" t="s">
        <v>47</v>
      </c>
      <c r="D20" s="3">
        <f>2500-1500</f>
        <v>1000</v>
      </c>
      <c r="E20" s="14">
        <v>8.86</v>
      </c>
      <c r="F20" s="15">
        <f t="shared" si="0"/>
        <v>8860</v>
      </c>
      <c r="G20" s="16"/>
      <c r="H20" s="17"/>
    </row>
    <row r="21" spans="1:252" s="4" customFormat="1" ht="48" customHeight="1">
      <c r="A21" s="3">
        <v>14</v>
      </c>
      <c r="B21" s="3" t="s">
        <v>42</v>
      </c>
      <c r="C21" s="13" t="s">
        <v>43</v>
      </c>
      <c r="D21" s="3">
        <f>3000-5-270-20-5+5</f>
        <v>2705</v>
      </c>
      <c r="E21" s="14">
        <v>9.83</v>
      </c>
      <c r="F21" s="15">
        <f t="shared" si="0"/>
        <v>26590.15</v>
      </c>
      <c r="G21" s="16"/>
      <c r="H21" s="17"/>
    </row>
    <row r="22" spans="1:252" s="4" customFormat="1" ht="34.9" customHeight="1">
      <c r="A22" s="18"/>
      <c r="B22" s="19"/>
      <c r="C22" s="20"/>
      <c r="D22" s="15"/>
      <c r="E22" s="15"/>
      <c r="F22" s="15"/>
      <c r="G22" s="16"/>
      <c r="H22" s="17"/>
    </row>
    <row r="23" spans="1:252" s="4" customFormat="1" ht="34.9" customHeight="1">
      <c r="A23" s="10" t="s">
        <v>61</v>
      </c>
      <c r="B23" s="11"/>
      <c r="C23" s="21"/>
      <c r="D23" s="12">
        <f>SUM(D8:D22)</f>
        <v>18855</v>
      </c>
      <c r="E23" s="12"/>
      <c r="F23" s="12">
        <f>SUM(F8:F22)</f>
        <v>143761.95000000001</v>
      </c>
      <c r="G23" s="12"/>
      <c r="H23" s="12"/>
    </row>
    <row r="24" spans="1:252" s="4" customFormat="1" ht="24" customHeight="1">
      <c r="A24" s="22"/>
      <c r="B24" s="22"/>
      <c r="C24" s="23"/>
      <c r="D24" s="22"/>
      <c r="E24" s="22"/>
      <c r="F24" s="22"/>
      <c r="G24" s="22"/>
      <c r="H24" s="22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pans="1:252" s="4" customFormat="1" ht="23.1" customHeight="1">
      <c r="A25" s="54" t="s">
        <v>62</v>
      </c>
      <c r="B25" s="54"/>
      <c r="C25" s="54"/>
      <c r="D25" s="54"/>
      <c r="E25" s="54"/>
      <c r="F25" s="54"/>
      <c r="G25" s="22"/>
      <c r="H25" s="22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</row>
    <row r="26" spans="1:252" s="4" customFormat="1" ht="24" customHeight="1">
      <c r="A26" s="55" t="s">
        <v>63</v>
      </c>
      <c r="B26" s="54"/>
      <c r="C26" s="54"/>
      <c r="D26" s="54"/>
      <c r="E26" s="54"/>
      <c r="F26" s="54"/>
      <c r="G26" s="22"/>
      <c r="H26" s="22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</row>
    <row r="27" spans="1:252" s="4" customFormat="1" ht="42" customHeight="1">
      <c r="A27" s="56"/>
      <c r="B27" s="54"/>
      <c r="C27" s="54"/>
      <c r="D27" s="54"/>
      <c r="E27" s="54"/>
      <c r="F27" s="54"/>
      <c r="G27" s="22"/>
      <c r="H27" s="22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s="4" customFormat="1" ht="61.9" customHeight="1">
      <c r="A28" s="24"/>
      <c r="B28" s="25"/>
      <c r="C28" s="5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s="4" customFormat="1" ht="70.900000000000006" customHeight="1">
      <c r="C29" s="2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</sheetData>
  <mergeCells count="9">
    <mergeCell ref="B6:F6"/>
    <mergeCell ref="A25:F25"/>
    <mergeCell ref="A26:F26"/>
    <mergeCell ref="A27:F27"/>
    <mergeCell ref="A1:F1"/>
    <mergeCell ref="A2:F2"/>
    <mergeCell ref="A3:F3"/>
    <mergeCell ref="C4:F4"/>
    <mergeCell ref="C5:F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</vt:lpstr>
      <vt:lpstr>CI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Jullanar@atclighting.co</cp:lastModifiedBy>
  <dcterms:created xsi:type="dcterms:W3CDTF">2024-08-27T04:22:00Z</dcterms:created>
  <dcterms:modified xsi:type="dcterms:W3CDTF">2024-10-10T08:03:19Z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6C467E714570452AA0CE0D276EC89726_11</vt:lpwstr>
  </property>
  <property fmtid="{D5CDD505-2E9C-101B-9397-08002B2CF9AE}" pid="3" name="KSOProductBuildVer">
    <vt:lpwstr>2052-12.1.0.17827</vt:lpwstr>
  </property>
</Properties>
</file>